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2-8 Treballadora Social\"/>
    </mc:Choice>
  </mc:AlternateContent>
  <xr:revisionPtr revIDLastSave="0" documentId="13_ncr:1_{D69D0F15-EB37-436B-8B7B-8B3D75D3A3BC}" xr6:coauthVersionLast="47" xr6:coauthVersionMax="47" xr10:uidLastSave="{00000000-0000-0000-0000-000000000000}"/>
  <bookViews>
    <workbookView xWindow="-28908" yWindow="-108" windowWidth="29016" windowHeight="15696" activeTab="1" xr2:uid="{00000000-000D-0000-FFFF-FFFF00000000}"/>
  </bookViews>
  <sheets>
    <sheet name="Ref" sheetId="4" r:id="rId1"/>
    <sheet name="MÈRITS " sheetId="1" r:id="rId2"/>
  </sheets>
  <definedNames>
    <definedName name="_xlnm.Print_Area" localSheetId="1">'MÈRITS '!$A$1:$K$101</definedName>
    <definedName name="L_Actic">Tabla4[E) Nivell competències digitals (ACTIC / COMPETIC)]</definedName>
    <definedName name="L_català">Tabla3[D) Nivell superior català]</definedName>
    <definedName name="L_punts_actic">Tabla4[0,75]</definedName>
    <definedName name="L_punts_català">Tabla3[1,00]</definedName>
    <definedName name="L_punts_Titulacions">Tabla2[1,50]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F87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2" i="1"/>
  <c r="G52" i="1"/>
  <c r="H52" i="1"/>
  <c r="I52" i="1"/>
  <c r="J52" i="1"/>
  <c r="F53" i="1"/>
  <c r="G53" i="1"/>
  <c r="H53" i="1"/>
  <c r="I53" i="1"/>
  <c r="J53" i="1"/>
  <c r="F54" i="1"/>
  <c r="G54" i="1"/>
  <c r="H54" i="1"/>
  <c r="I54" i="1"/>
  <c r="J54" i="1"/>
  <c r="F55" i="1"/>
  <c r="G55" i="1"/>
  <c r="H55" i="1"/>
  <c r="I55" i="1"/>
  <c r="J55" i="1"/>
  <c r="F56" i="1"/>
  <c r="G56" i="1"/>
  <c r="H56" i="1"/>
  <c r="I56" i="1"/>
  <c r="J56" i="1"/>
  <c r="F57" i="1"/>
  <c r="G57" i="1"/>
  <c r="H57" i="1"/>
  <c r="I57" i="1"/>
  <c r="J57" i="1"/>
  <c r="F58" i="1"/>
  <c r="G58" i="1"/>
  <c r="H58" i="1"/>
  <c r="I58" i="1"/>
  <c r="J58" i="1"/>
  <c r="F59" i="1"/>
  <c r="G59" i="1"/>
  <c r="H59" i="1"/>
  <c r="I59" i="1"/>
  <c r="J59" i="1"/>
  <c r="F60" i="1"/>
  <c r="G60" i="1"/>
  <c r="H60" i="1"/>
  <c r="I60" i="1"/>
  <c r="J60" i="1"/>
  <c r="F61" i="1"/>
  <c r="G61" i="1"/>
  <c r="H61" i="1"/>
  <c r="I61" i="1"/>
  <c r="J61" i="1"/>
  <c r="F62" i="1"/>
  <c r="G62" i="1"/>
  <c r="H62" i="1"/>
  <c r="I62" i="1"/>
  <c r="J62" i="1"/>
  <c r="F63" i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F73" i="1"/>
  <c r="G73" i="1"/>
  <c r="H73" i="1"/>
  <c r="I73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47" i="1"/>
  <c r="H5" i="1"/>
  <c r="F28" i="1"/>
  <c r="F15" i="1"/>
  <c r="I15" i="1" s="1"/>
  <c r="F16" i="1"/>
  <c r="F17" i="1"/>
  <c r="F18" i="1"/>
  <c r="F19" i="1"/>
  <c r="F20" i="1"/>
  <c r="F21" i="1"/>
  <c r="F22" i="1"/>
  <c r="F23" i="1"/>
  <c r="F14" i="1"/>
  <c r="I14" i="1" s="1"/>
  <c r="F29" i="1"/>
  <c r="F30" i="1"/>
  <c r="F31" i="1"/>
  <c r="F32" i="1"/>
  <c r="F33" i="1"/>
  <c r="F34" i="1"/>
  <c r="F35" i="1"/>
  <c r="F36" i="1"/>
  <c r="F37" i="1"/>
  <c r="F98" i="1"/>
  <c r="F94" i="1"/>
  <c r="F88" i="1"/>
  <c r="F89" i="1"/>
  <c r="F99" i="1" l="1"/>
  <c r="F100" i="1" s="1"/>
  <c r="F78" i="1"/>
  <c r="I16" i="1"/>
  <c r="G16" i="1"/>
  <c r="I17" i="1"/>
  <c r="G17" i="1"/>
  <c r="I18" i="1"/>
  <c r="G18" i="1"/>
  <c r="I19" i="1"/>
  <c r="G19" i="1"/>
  <c r="I20" i="1"/>
  <c r="G20" i="1"/>
  <c r="I21" i="1"/>
  <c r="G21" i="1"/>
  <c r="I22" i="1"/>
  <c r="G22" i="1"/>
  <c r="I23" i="1"/>
  <c r="G23" i="1"/>
  <c r="G29" i="1"/>
  <c r="I29" i="1"/>
  <c r="G30" i="1"/>
  <c r="I30" i="1"/>
  <c r="I31" i="1"/>
  <c r="G31" i="1"/>
  <c r="I32" i="1"/>
  <c r="G32" i="1"/>
  <c r="I33" i="1"/>
  <c r="G33" i="1"/>
  <c r="I34" i="1"/>
  <c r="G34" i="1"/>
  <c r="I35" i="1"/>
  <c r="G35" i="1"/>
  <c r="I36" i="1"/>
  <c r="G36" i="1"/>
  <c r="I37" i="1"/>
  <c r="G37" i="1"/>
  <c r="I28" i="1"/>
  <c r="G28" i="1"/>
  <c r="G15" i="1"/>
  <c r="G38" i="1" l="1"/>
  <c r="I24" i="1"/>
  <c r="I38" i="1"/>
  <c r="G14" i="1"/>
  <c r="G24" i="1" s="1"/>
  <c r="J47" i="1"/>
  <c r="I47" i="1"/>
  <c r="H47" i="1"/>
  <c r="G47" i="1"/>
  <c r="G78" i="1" l="1"/>
  <c r="G77" i="1"/>
  <c r="I78" i="1"/>
  <c r="I77" i="1"/>
  <c r="J78" i="1"/>
  <c r="J77" i="1"/>
  <c r="H78" i="1"/>
  <c r="H77" i="1"/>
  <c r="F77" i="1"/>
  <c r="F90" i="1"/>
  <c r="F79" i="1" l="1"/>
  <c r="F80" i="1" s="1"/>
  <c r="F38" i="1"/>
  <c r="F24" i="1" l="1"/>
  <c r="F39" i="1" s="1"/>
  <c r="F40" i="1" s="1"/>
  <c r="F101" i="1" l="1"/>
</calcChain>
</file>

<file path=xl/sharedStrings.xml><?xml version="1.0" encoding="utf-8"?>
<sst xmlns="http://schemas.openxmlformats.org/spreadsheetml/2006/main" count="91" uniqueCount="61">
  <si>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</si>
  <si>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</si>
  <si>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</si>
  <si>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</si>
  <si>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</si>
  <si>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</si>
  <si>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</si>
  <si>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</si>
  <si>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</si>
  <si>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</si>
  <si>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</si>
  <si>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</si>
  <si>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</si>
  <si>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Puntuació</t>
  </si>
  <si>
    <t xml:space="preserve">Formulari de valoració prèvia de mèrits </t>
  </si>
  <si>
    <t xml:space="preserve">B) Per cursos i activitats formatives amb aprofitament i adients a la plaça a proveïr 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</si>
  <si>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</si>
  <si>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</si>
  <si>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</si>
  <si>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recompte</t>
  </si>
  <si>
    <t>semestres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</si>
  <si>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</si>
  <si>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</si>
  <si>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</si>
  <si>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</si>
  <si>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</si>
  <si>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 Bàsic</t>
  </si>
  <si>
    <t>Nivell Mitjà</t>
  </si>
  <si>
    <t>Nivell Avançat</t>
  </si>
  <si>
    <t xml:space="preserve">Superior (C2) </t>
  </si>
  <si>
    <t>Selecciona</t>
  </si>
  <si>
    <t>A)  Per experiència professional en funcions equiparables a les del lloc a proveir</t>
  </si>
  <si>
    <t>PUNTUACIÓ MÀXIMA</t>
  </si>
  <si>
    <t>punts per semestre treballat o fracció</t>
  </si>
  <si>
    <t>A qualsevol administració pública, a raó de</t>
  </si>
  <si>
    <t>En el sector privat, a raó de</t>
  </si>
  <si>
    <t>% JORNADA</t>
  </si>
  <si>
    <t>COMPROVACIÓ VIDA LABORAL</t>
  </si>
  <si>
    <r>
      <t xml:space="preserve">TOTAL EXPERIÈNCIA PROFESSIONAL </t>
    </r>
    <r>
      <rPr>
        <sz val="11"/>
        <color theme="1"/>
        <rFont val="Verdana"/>
        <family val="2"/>
      </rPr>
      <t>(APLICAT LLIDAR MÀXIM)</t>
    </r>
  </si>
  <si>
    <t>ENTRE 41 i 100 HORES</t>
  </si>
  <si>
    <t>ENTRE 101 i 200 HORES</t>
  </si>
  <si>
    <t>201 HORES o més</t>
  </si>
  <si>
    <t>Data fi curs</t>
  </si>
  <si>
    <t>Observacions</t>
  </si>
  <si>
    <t>Final termini presentació instàncies</t>
  </si>
  <si>
    <t>FINS A 12 HORES</t>
  </si>
  <si>
    <t>ENTRE 12 i 40 HORES</t>
  </si>
  <si>
    <r>
      <t xml:space="preserve">TOTAL ACCIONS FORMATIVES </t>
    </r>
    <r>
      <rPr>
        <sz val="11"/>
        <color theme="1"/>
        <rFont val="Verdana"/>
        <family val="2"/>
      </rPr>
      <t>(APLICAT LLIDAR MÀXIM)</t>
    </r>
  </si>
  <si>
    <t>Diplomatura</t>
  </si>
  <si>
    <t>Llicenciatura o grau</t>
  </si>
  <si>
    <t>Màster universitari (reconeixement reglat - oficial)</t>
  </si>
  <si>
    <t>0,75</t>
  </si>
  <si>
    <t>1,00</t>
  </si>
  <si>
    <t>1,50</t>
  </si>
  <si>
    <t>Nivell superior de català</t>
  </si>
  <si>
    <t>Nivell en competències digitals</t>
  </si>
  <si>
    <r>
      <t>TOTAL TITULACIONS ACADÈMIQUES</t>
    </r>
    <r>
      <rPr>
        <sz val="11"/>
        <color theme="1"/>
        <rFont val="Verdana"/>
        <family val="2"/>
      </rPr>
      <t xml:space="preserve">  (APLICAT LLIDAR MÀXIM)</t>
    </r>
  </si>
  <si>
    <t>C. Titulacions acadèmiques complementàries o superiors</t>
  </si>
  <si>
    <t>Titulacions universitàries, excepte l'acreditada com a requisit d'accés</t>
  </si>
  <si>
    <r>
      <t>Nom de la tiulació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</si>
  <si>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 (excepte la que dona accés a participar en el procés)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</si>
</sst>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i/>
      <sz val="9"/>
      <color theme="1" tint="0.249977111117893"/>
      <name val="Verdana"/>
      <family val="2"/>
    </font>
    <font>
      <b/>
      <sz val="8"/>
      <color theme="1" tint="0.249977111117893"/>
      <name val="Verdana"/>
      <family val="2"/>
    </font>
    <font>
      <sz val="8"/>
      <color theme="1" tint="0.249977111117893"/>
      <name val="Verdana"/>
      <family val="2"/>
    </font>
    <font>
      <i/>
      <sz val="8"/>
      <color theme="1" tint="0.249977111117893"/>
      <name val="Verdana"/>
      <family val="2"/>
    </font>
    <font>
      <b/>
      <i/>
      <sz val="8"/>
      <color theme="1" tint="0.249977111117893"/>
      <name val="Verdana"/>
      <family val="2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wrapText="1"/>
    </xf>
    <xf numFmtId="2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25" fillId="10" borderId="3" xfId="0" applyFont="1" applyFill="1" applyBorder="1" applyAlignment="1" applyProtection="1">
      <alignment horizontal="left" vertical="center" wrapText="1"/>
      <protection locked="0"/>
    </xf>
    <xf numFmtId="0" fontId="25" fillId="1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2" fontId="1" fillId="11" borderId="13" xfId="0" applyNumberFormat="1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2" fontId="4" fillId="7" borderId="4" xfId="0" applyNumberFormat="1" applyFont="1" applyFill="1" applyBorder="1" applyAlignment="1">
      <alignment horizontal="left" vertical="center" wrapText="1" shrinkToFit="1"/>
    </xf>
    <xf numFmtId="2" fontId="4" fillId="7" borderId="5" xfId="0" applyNumberFormat="1" applyFont="1" applyFill="1" applyBorder="1" applyAlignment="1">
      <alignment horizontal="left" vertical="center" wrapText="1" shrinkToFit="1"/>
    </xf>
    <xf numFmtId="2" fontId="4" fillId="7" borderId="12" xfId="0" applyNumberFormat="1" applyFont="1" applyFill="1" applyBorder="1" applyAlignment="1">
      <alignment horizontal="right" vertical="center" wrapText="1" shrinkToFit="1"/>
    </xf>
    <xf numFmtId="2" fontId="4" fillId="4" borderId="1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2" fontId="30" fillId="8" borderId="1" xfId="0" applyNumberFormat="1" applyFont="1" applyFill="1" applyBorder="1" applyAlignment="1">
      <alignment horizontal="center" vertical="center"/>
    </xf>
    <xf numFmtId="9" fontId="31" fillId="0" borderId="1" xfId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14" fontId="36" fillId="0" borderId="0" xfId="0" applyNumberFormat="1" applyFont="1" applyAlignment="1">
      <alignment horizontal="center"/>
    </xf>
    <xf numFmtId="2" fontId="4" fillId="7" borderId="4" xfId="0" applyNumberFormat="1" applyFont="1" applyFill="1" applyBorder="1" applyAlignment="1">
      <alignment horizontal="right" vertical="center" wrapText="1" shrinkToFit="1"/>
    </xf>
    <xf numFmtId="0" fontId="12" fillId="7" borderId="3" xfId="0" quotePrefix="1" applyFont="1" applyFill="1" applyBorder="1" applyAlignment="1">
      <alignment horizontal="center" vertical="center"/>
    </xf>
    <xf numFmtId="0" fontId="12" fillId="7" borderId="5" xfId="0" quotePrefix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34" fillId="11" borderId="14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2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4" fontId="35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</dxfs>
  <tableStyles count="0" defaultTableStyle="TableStyleMedium2" defaultPivotStyle="PivotStyleLight16"/>
  <colors>
    <mruColors>
      <color rgb="FFFFB7B9"/>
      <color rgb="FFFF9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4"/>
    <tableColumn id="2" xr3:uid="{8291F04B-9FDD-44D5-BA5C-A8F86B44A3C6}" name="1,50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0" totalsRowShown="0">
  <autoFilter ref="A8:B10" xr:uid="{1C55A208-1A31-48AA-9960-E8A6B35FDF22}"/>
  <tableColumns count="2">
    <tableColumn id="1" xr3:uid="{488024E7-3E4C-4529-81E5-C224B20CFC46}" name="D) Nivell superior català"/>
    <tableColumn id="2" xr3:uid="{8B1A2CC2-0166-4FE2-AA89-5D236DAC8B24}" name="1,00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1:B15" totalsRowShown="0">
  <autoFilter ref="A11:B15" xr:uid="{708A886E-3936-4E17-8054-FCFD6D94CB1D}"/>
  <tableColumns count="2">
    <tableColumn id="1" xr3:uid="{7BC7EEE5-11BA-472E-B7D5-34FE96ECBF8C}" name="E) Nivell competències digitals (ACTIC / COMPETIC)" dataDxfId="1"/>
    <tableColumn id="2" xr3:uid="{7EBAAE1A-6D43-4F9B-9D31-77D6AF4891C3}" name="0,75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5"/>
  <sheetViews>
    <sheetView workbookViewId="0">
      <selection activeCell="B14" sqref="B14"/>
    </sheetView>
  </sheetViews>
  <sheetFormatPr baseColWidth="10" defaultColWidth="11.5546875" defaultRowHeight="15.6" x14ac:dyDescent="0.3"/>
  <cols>
    <col min="1" max="1" width="58.6640625" style="56" customWidth="1"/>
    <col min="2" max="2" width="13.88671875" style="59" customWidth="1"/>
    <col min="3" max="16384" width="11.5546875" style="56"/>
  </cols>
  <sheetData>
    <row r="1" spans="1:2" x14ac:dyDescent="0.3">
      <c r="A1" s="56" t="s">
        <v>23</v>
      </c>
      <c r="B1" s="59" t="s">
        <v>22</v>
      </c>
    </row>
    <row r="2" spans="1:2" ht="31.2" x14ac:dyDescent="0.3">
      <c r="A2" s="61" t="s">
        <v>21</v>
      </c>
      <c r="B2" s="62" t="s">
        <v>53</v>
      </c>
    </row>
    <row r="3" spans="1:2" x14ac:dyDescent="0.3">
      <c r="A3" s="57" t="s">
        <v>30</v>
      </c>
      <c r="B3" s="60">
        <v>0</v>
      </c>
    </row>
    <row r="4" spans="1:2" x14ac:dyDescent="0.3">
      <c r="A4" s="57" t="s">
        <v>48</v>
      </c>
      <c r="B4" s="60">
        <v>1</v>
      </c>
    </row>
    <row r="5" spans="1:2" x14ac:dyDescent="0.3">
      <c r="A5" s="57" t="s">
        <v>49</v>
      </c>
      <c r="B5" s="60">
        <v>1.5</v>
      </c>
    </row>
    <row r="6" spans="1:2" x14ac:dyDescent="0.3">
      <c r="A6" s="57" t="s">
        <v>50</v>
      </c>
      <c r="B6" s="60">
        <v>1.5</v>
      </c>
    </row>
    <row r="7" spans="1:2" x14ac:dyDescent="0.3">
      <c r="A7" s="57"/>
      <c r="B7" s="60"/>
    </row>
    <row r="8" spans="1:2" x14ac:dyDescent="0.3">
      <c r="A8" s="63" t="s">
        <v>24</v>
      </c>
      <c r="B8" s="62" t="s">
        <v>52</v>
      </c>
    </row>
    <row r="9" spans="1:2" x14ac:dyDescent="0.3">
      <c r="A9" s="57" t="s">
        <v>30</v>
      </c>
      <c r="B9" s="60">
        <v>0</v>
      </c>
    </row>
    <row r="10" spans="1:2" x14ac:dyDescent="0.3">
      <c r="A10" s="58" t="s">
        <v>29</v>
      </c>
      <c r="B10" s="60">
        <f>1/3*3</f>
        <v>1</v>
      </c>
    </row>
    <row r="11" spans="1:2" x14ac:dyDescent="0.3">
      <c r="A11" s="64" t="s">
        <v>25</v>
      </c>
      <c r="B11" s="62" t="s">
        <v>51</v>
      </c>
    </row>
    <row r="12" spans="1:2" x14ac:dyDescent="0.3">
      <c r="A12" s="57" t="s">
        <v>30</v>
      </c>
      <c r="B12" s="60">
        <v>0</v>
      </c>
    </row>
    <row r="13" spans="1:2" x14ac:dyDescent="0.3">
      <c r="A13" s="57" t="s">
        <v>26</v>
      </c>
      <c r="B13" s="60">
        <v>0.2</v>
      </c>
    </row>
    <row r="14" spans="1:2" x14ac:dyDescent="0.3">
      <c r="A14" s="57" t="s">
        <v>27</v>
      </c>
      <c r="B14" s="60">
        <v>0.4</v>
      </c>
    </row>
    <row r="15" spans="1:2" x14ac:dyDescent="0.3">
      <c r="A15" s="57" t="s">
        <v>28</v>
      </c>
      <c r="B15" s="60">
        <v>0.75</v>
      </c>
    </row>
  </sheetData>
  <sheetProtection algorithmName="SHA-512" hashValue="wsjAGRuHkmTLDWPzMoRIAisUmaJRJ9SwJkBjxkZfkGyGwt4MIJOoHZjduHKfH7KE5zGciO52ePmCMw16uuaRVg==" saltValue="Yw1v4m3rd0SyrZTtgsw+k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  <pageSetUpPr fitToPage="1"/>
  </sheetPr>
  <dimension ref="A1:OS101"/>
  <sheetViews>
    <sheetView tabSelected="1" zoomScale="85" zoomScaleNormal="85" workbookViewId="0">
      <selection activeCell="E14" sqref="E14"/>
    </sheetView>
  </sheetViews>
  <sheetFormatPr baseColWidth="10" defaultColWidth="11.44140625" defaultRowHeight="14.4" x14ac:dyDescent="0.3"/>
  <cols>
    <col min="1" max="1" width="10.33203125" style="7" customWidth="1"/>
    <col min="2" max="3" width="44.33203125" style="7" customWidth="1"/>
    <col min="4" max="4" width="13.6640625" style="1" customWidth="1"/>
    <col min="5" max="5" width="14.5546875" style="1" customWidth="1"/>
    <col min="6" max="10" width="14.5546875" style="7" customWidth="1"/>
    <col min="11" max="11" width="23.5546875" style="7" bestFit="1" customWidth="1"/>
    <col min="12" max="12" width="13.88671875" style="7" bestFit="1" customWidth="1"/>
    <col min="13" max="16384" width="11.44140625" style="7"/>
  </cols>
  <sheetData>
    <row r="1" spans="1:409" ht="22.2" x14ac:dyDescent="0.3">
      <c r="A1" s="71" t="s">
        <v>14</v>
      </c>
      <c r="B1" s="71"/>
      <c r="C1" s="71"/>
      <c r="D1" s="71"/>
      <c r="E1" s="71"/>
      <c r="F1" s="7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</row>
    <row r="3" spans="1:409" ht="15" customHeight="1" x14ac:dyDescent="0.3">
      <c r="A3" s="15" t="s">
        <v>0</v>
      </c>
      <c r="B3" s="16"/>
      <c r="C3" s="16"/>
      <c r="D3" s="16"/>
      <c r="E3" s="16"/>
      <c r="F3" s="17"/>
      <c r="G3" s="136" t="s">
        <v>44</v>
      </c>
      <c r="H3" s="136"/>
      <c r="I3" s="136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</row>
    <row r="4" spans="1:409" ht="20.100000000000001" customHeight="1" x14ac:dyDescent="0.3">
      <c r="A4" s="74"/>
      <c r="B4" s="75"/>
      <c r="C4" s="75"/>
      <c r="D4" s="75"/>
      <c r="E4" s="75"/>
      <c r="F4" s="76"/>
      <c r="G4" s="137">
        <v>45776</v>
      </c>
      <c r="H4" s="137"/>
      <c r="I4" s="137"/>
    </row>
    <row r="5" spans="1:409" ht="15" x14ac:dyDescent="0.35">
      <c r="H5" s="123">
        <f>IF(G4&lt;&gt;"",DATE(YEAR(G4)-10,MONTH(G4),DAY(G4)+1),"")</f>
        <v>42124</v>
      </c>
    </row>
    <row r="6" spans="1:409" s="28" customFormat="1" ht="15" customHeight="1" x14ac:dyDescent="0.3">
      <c r="A6" s="79" t="s">
        <v>18</v>
      </c>
      <c r="B6" s="77"/>
      <c r="C6" s="77"/>
      <c r="D6" s="38"/>
      <c r="E6" s="77" t="s">
        <v>1</v>
      </c>
      <c r="F6" s="7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</row>
    <row r="7" spans="1:409" ht="20.100000000000001" customHeight="1" x14ac:dyDescent="0.3">
      <c r="A7" s="131"/>
      <c r="B7" s="132"/>
      <c r="C7" s="132"/>
      <c r="D7" s="133"/>
      <c r="E7" s="134"/>
      <c r="F7" s="135"/>
    </row>
    <row r="8" spans="1:409" ht="15" customHeight="1" x14ac:dyDescent="0.3">
      <c r="A8" s="80" t="s">
        <v>2</v>
      </c>
      <c r="B8" s="80"/>
      <c r="C8" s="80"/>
      <c r="D8" s="80"/>
      <c r="E8" s="80"/>
      <c r="F8" s="8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" customHeight="1" x14ac:dyDescent="0.3">
      <c r="A9" s="20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18.600000000000001" customHeight="1" x14ac:dyDescent="0.3">
      <c r="A10" s="99" t="s">
        <v>31</v>
      </c>
      <c r="B10" s="97"/>
      <c r="C10" s="97"/>
      <c r="D10" s="104"/>
      <c r="E10" s="103" t="s">
        <v>32</v>
      </c>
      <c r="F10" s="1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customFormat="1" ht="12.6" customHeight="1" x14ac:dyDescent="0.3">
      <c r="A11" s="100"/>
      <c r="B11" s="98"/>
      <c r="C11" s="98"/>
      <c r="D11" s="105"/>
      <c r="E11" s="130">
        <v>6</v>
      </c>
      <c r="F11" s="101" t="s">
        <v>12</v>
      </c>
    </row>
    <row r="12" spans="1:409" ht="15" customHeight="1" x14ac:dyDescent="0.3">
      <c r="A12" s="84" t="s">
        <v>34</v>
      </c>
      <c r="B12" s="85"/>
      <c r="C12" s="108">
        <v>0.4</v>
      </c>
      <c r="D12" s="106" t="s">
        <v>33</v>
      </c>
      <c r="E12" s="106"/>
      <c r="F12" s="107"/>
      <c r="G12" s="111" t="s">
        <v>37</v>
      </c>
      <c r="H12" s="112"/>
      <c r="I12" s="11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ht="22.8" x14ac:dyDescent="0.3">
      <c r="A13" s="32" t="s">
        <v>3</v>
      </c>
      <c r="B13" s="32" t="s">
        <v>4</v>
      </c>
      <c r="C13" s="32" t="s">
        <v>5</v>
      </c>
      <c r="D13" s="32" t="s">
        <v>6</v>
      </c>
      <c r="E13" s="32" t="s">
        <v>7</v>
      </c>
      <c r="F13" s="32" t="s">
        <v>12</v>
      </c>
      <c r="G13" s="114" t="s">
        <v>20</v>
      </c>
      <c r="H13" s="114" t="s">
        <v>36</v>
      </c>
      <c r="I13" s="114" t="s">
        <v>12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3">
      <c r="A14" s="9">
        <v>1</v>
      </c>
      <c r="B14" s="21"/>
      <c r="C14" s="21"/>
      <c r="D14" s="51"/>
      <c r="E14" s="52"/>
      <c r="F14" s="22">
        <f>ROUND(($E14-$D14)/182.5,2)*$C$12</f>
        <v>0</v>
      </c>
      <c r="G14" s="115" t="str">
        <f>IF(F14&gt;0,ROUND(($E14-$D14)/182.5,2),"")</f>
        <v/>
      </c>
      <c r="H14" s="116"/>
      <c r="I14" s="117">
        <f>F14*H14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3">
      <c r="A15" s="9">
        <v>2</v>
      </c>
      <c r="B15" s="21"/>
      <c r="C15" s="21"/>
      <c r="D15" s="51"/>
      <c r="E15" s="52"/>
      <c r="F15" s="22">
        <f t="shared" ref="F15:F23" si="0">ROUND(($E15-$D15)/182.5,2)*$C$12</f>
        <v>0</v>
      </c>
      <c r="G15" s="115" t="str">
        <f t="shared" ref="G15:G23" si="1">IF(F15&gt;0,ROUND(($E15-$D15)/182.5,2),"")</f>
        <v/>
      </c>
      <c r="H15" s="116"/>
      <c r="I15" s="117">
        <f t="shared" ref="I15:I23" si="2">F15*H15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3">
      <c r="A16" s="9">
        <v>3</v>
      </c>
      <c r="B16" s="21"/>
      <c r="C16" s="21"/>
      <c r="D16" s="51"/>
      <c r="E16" s="52"/>
      <c r="F16" s="22">
        <f t="shared" si="0"/>
        <v>0</v>
      </c>
      <c r="G16" s="115" t="str">
        <f t="shared" si="1"/>
        <v/>
      </c>
      <c r="H16" s="116"/>
      <c r="I16" s="117">
        <f t="shared" si="2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3">
      <c r="A17" s="9">
        <v>4</v>
      </c>
      <c r="B17" s="21"/>
      <c r="C17" s="21"/>
      <c r="D17" s="51"/>
      <c r="E17" s="52"/>
      <c r="F17" s="22">
        <f t="shared" si="0"/>
        <v>0</v>
      </c>
      <c r="G17" s="115" t="str">
        <f t="shared" si="1"/>
        <v/>
      </c>
      <c r="H17" s="116"/>
      <c r="I17" s="117">
        <f t="shared" si="2"/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3">
      <c r="A18" s="9">
        <v>5</v>
      </c>
      <c r="B18" s="21"/>
      <c r="C18" s="21"/>
      <c r="D18" s="51"/>
      <c r="E18" s="52"/>
      <c r="F18" s="22">
        <f t="shared" si="0"/>
        <v>0</v>
      </c>
      <c r="G18" s="115" t="str">
        <f t="shared" si="1"/>
        <v/>
      </c>
      <c r="H18" s="116"/>
      <c r="I18" s="117">
        <f t="shared" si="2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3">
      <c r="A19" s="9">
        <v>6</v>
      </c>
      <c r="B19" s="21"/>
      <c r="C19" s="21"/>
      <c r="D19" s="51"/>
      <c r="E19" s="52"/>
      <c r="F19" s="22">
        <f t="shared" si="0"/>
        <v>0</v>
      </c>
      <c r="G19" s="115" t="str">
        <f t="shared" si="1"/>
        <v/>
      </c>
      <c r="H19" s="116"/>
      <c r="I19" s="117">
        <f t="shared" si="2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3">
      <c r="A20" s="9">
        <v>7</v>
      </c>
      <c r="B20" s="21"/>
      <c r="C20" s="21"/>
      <c r="D20" s="51"/>
      <c r="E20" s="52"/>
      <c r="F20" s="22">
        <f t="shared" si="0"/>
        <v>0</v>
      </c>
      <c r="G20" s="115" t="str">
        <f t="shared" si="1"/>
        <v/>
      </c>
      <c r="H20" s="116"/>
      <c r="I20" s="117">
        <f t="shared" si="2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3">
      <c r="A21" s="9">
        <v>8</v>
      </c>
      <c r="B21" s="21"/>
      <c r="C21" s="21"/>
      <c r="D21" s="51"/>
      <c r="E21" s="52"/>
      <c r="F21" s="22">
        <f t="shared" si="0"/>
        <v>0</v>
      </c>
      <c r="G21" s="115" t="str">
        <f t="shared" si="1"/>
        <v/>
      </c>
      <c r="H21" s="116"/>
      <c r="I21" s="117">
        <f t="shared" si="2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x14ac:dyDescent="0.3">
      <c r="A22" s="9">
        <v>9</v>
      </c>
      <c r="B22" s="21"/>
      <c r="C22" s="21"/>
      <c r="D22" s="51"/>
      <c r="E22" s="52"/>
      <c r="F22" s="22">
        <f t="shared" si="0"/>
        <v>0</v>
      </c>
      <c r="G22" s="115" t="str">
        <f t="shared" si="1"/>
        <v/>
      </c>
      <c r="H22" s="116"/>
      <c r="I22" s="117">
        <f t="shared" si="2"/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" thickBot="1" x14ac:dyDescent="0.35">
      <c r="A23" s="9">
        <v>10</v>
      </c>
      <c r="B23" s="21"/>
      <c r="C23" s="21"/>
      <c r="D23" s="51"/>
      <c r="E23" s="52"/>
      <c r="F23" s="22">
        <f t="shared" si="0"/>
        <v>0</v>
      </c>
      <c r="G23" s="115" t="str">
        <f t="shared" si="1"/>
        <v/>
      </c>
      <c r="H23" s="116"/>
      <c r="I23" s="117">
        <f t="shared" si="2"/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15" thickBot="1" x14ac:dyDescent="0.35">
      <c r="A24" s="10"/>
      <c r="B24" s="11"/>
      <c r="C24" s="11"/>
      <c r="D24" s="72" t="s">
        <v>11</v>
      </c>
      <c r="E24" s="73"/>
      <c r="F24" s="109">
        <f>SUM(F14:F23)</f>
        <v>0</v>
      </c>
      <c r="G24" s="118">
        <f>SUM(G14:G23)</f>
        <v>0</v>
      </c>
      <c r="H24" s="119"/>
      <c r="I24" s="118">
        <f t="shared" ref="I24" si="3">SUM(I14:I23)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17.399999999999999" customHeight="1" x14ac:dyDescent="0.3">
      <c r="A25" s="6"/>
      <c r="B25" s="19"/>
      <c r="C25" s="19"/>
      <c r="D25" s="2"/>
      <c r="E25" s="2"/>
      <c r="F25" s="1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15" customHeight="1" x14ac:dyDescent="0.3">
      <c r="A26" s="84" t="s">
        <v>35</v>
      </c>
      <c r="B26" s="85"/>
      <c r="C26" s="124">
        <v>0.2</v>
      </c>
      <c r="D26" s="106" t="s">
        <v>33</v>
      </c>
      <c r="E26" s="106"/>
      <c r="F26" s="107"/>
      <c r="G26" s="111" t="s">
        <v>37</v>
      </c>
      <c r="H26" s="112"/>
      <c r="I26" s="11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ht="22.8" x14ac:dyDescent="0.3">
      <c r="A27" s="32" t="s">
        <v>3</v>
      </c>
      <c r="B27" s="32" t="s">
        <v>4</v>
      </c>
      <c r="C27" s="32" t="s">
        <v>5</v>
      </c>
      <c r="D27" s="32" t="s">
        <v>6</v>
      </c>
      <c r="E27" s="32" t="s">
        <v>7</v>
      </c>
      <c r="F27" s="32" t="s">
        <v>12</v>
      </c>
      <c r="G27" s="114" t="s">
        <v>20</v>
      </c>
      <c r="H27" s="114" t="s">
        <v>36</v>
      </c>
      <c r="I27" s="114" t="s">
        <v>12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3">
      <c r="A28" s="9">
        <v>1</v>
      </c>
      <c r="B28" s="21"/>
      <c r="C28" s="24"/>
      <c r="D28" s="51"/>
      <c r="E28" s="52"/>
      <c r="F28" s="22">
        <f>ROUND(($E28-$D28)/182.5,2)*$C$26</f>
        <v>0</v>
      </c>
      <c r="G28" s="115" t="str">
        <f>IF(F28&gt;0,ROUND(($E28-$D28)/182.5,2),"")</f>
        <v/>
      </c>
      <c r="H28" s="116"/>
      <c r="I28" s="117">
        <f>F28*H28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3">
      <c r="A29" s="9">
        <v>2</v>
      </c>
      <c r="B29" s="21"/>
      <c r="C29" s="21"/>
      <c r="D29" s="51"/>
      <c r="E29" s="52"/>
      <c r="F29" s="22">
        <f t="shared" ref="F29:F37" si="4">ROUND(($E29-$D29)/182.5,2)*0.2</f>
        <v>0</v>
      </c>
      <c r="G29" s="115" t="str">
        <f t="shared" ref="G29:G37" si="5">IF(F29&gt;0,ROUND(($E29-$D29)/182.5,2),"")</f>
        <v/>
      </c>
      <c r="H29" s="116"/>
      <c r="I29" s="117">
        <f t="shared" ref="I29:I37" si="6">F29*H29</f>
        <v>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3">
      <c r="A30" s="9">
        <v>3</v>
      </c>
      <c r="B30" s="21"/>
      <c r="C30" s="21"/>
      <c r="D30" s="51"/>
      <c r="E30" s="52"/>
      <c r="F30" s="22">
        <f t="shared" si="4"/>
        <v>0</v>
      </c>
      <c r="G30" s="115" t="str">
        <f t="shared" si="5"/>
        <v/>
      </c>
      <c r="H30" s="116"/>
      <c r="I30" s="117">
        <f t="shared" si="6"/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3">
      <c r="A31" s="9">
        <v>4</v>
      </c>
      <c r="B31" s="21"/>
      <c r="C31" s="21"/>
      <c r="D31" s="51"/>
      <c r="E31" s="52"/>
      <c r="F31" s="22">
        <f t="shared" si="4"/>
        <v>0</v>
      </c>
      <c r="G31" s="115" t="str">
        <f t="shared" si="5"/>
        <v/>
      </c>
      <c r="H31" s="116"/>
      <c r="I31" s="117">
        <f t="shared" si="6"/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3">
      <c r="A32" s="9">
        <v>5</v>
      </c>
      <c r="B32" s="21"/>
      <c r="C32" s="21"/>
      <c r="D32" s="51"/>
      <c r="E32" s="52"/>
      <c r="F32" s="22">
        <f t="shared" si="4"/>
        <v>0</v>
      </c>
      <c r="G32" s="115" t="str">
        <f t="shared" si="5"/>
        <v/>
      </c>
      <c r="H32" s="116"/>
      <c r="I32" s="117">
        <f t="shared" si="6"/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09" x14ac:dyDescent="0.3">
      <c r="A33" s="9">
        <v>6</v>
      </c>
      <c r="B33" s="21"/>
      <c r="C33" s="21"/>
      <c r="D33" s="51"/>
      <c r="E33" s="52"/>
      <c r="F33" s="22">
        <f t="shared" si="4"/>
        <v>0</v>
      </c>
      <c r="G33" s="115" t="str">
        <f t="shared" si="5"/>
        <v/>
      </c>
      <c r="H33" s="116"/>
      <c r="I33" s="117">
        <f t="shared" si="6"/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09" x14ac:dyDescent="0.3">
      <c r="A34" s="9">
        <v>7</v>
      </c>
      <c r="B34" s="21"/>
      <c r="C34" s="21"/>
      <c r="D34" s="51"/>
      <c r="E34" s="52"/>
      <c r="F34" s="22">
        <f t="shared" si="4"/>
        <v>0</v>
      </c>
      <c r="G34" s="115" t="str">
        <f t="shared" si="5"/>
        <v/>
      </c>
      <c r="H34" s="116"/>
      <c r="I34" s="117">
        <f t="shared" si="6"/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09" x14ac:dyDescent="0.3">
      <c r="A35" s="9">
        <v>8</v>
      </c>
      <c r="B35" s="21"/>
      <c r="C35" s="21"/>
      <c r="D35" s="51"/>
      <c r="E35" s="52"/>
      <c r="F35" s="22">
        <f t="shared" si="4"/>
        <v>0</v>
      </c>
      <c r="G35" s="115" t="str">
        <f t="shared" si="5"/>
        <v/>
      </c>
      <c r="H35" s="116"/>
      <c r="I35" s="117">
        <f t="shared" si="6"/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09" x14ac:dyDescent="0.3">
      <c r="A36" s="9">
        <v>9</v>
      </c>
      <c r="B36" s="21"/>
      <c r="C36" s="21"/>
      <c r="D36" s="51"/>
      <c r="E36" s="52"/>
      <c r="F36" s="22">
        <f t="shared" si="4"/>
        <v>0</v>
      </c>
      <c r="G36" s="115" t="str">
        <f t="shared" si="5"/>
        <v/>
      </c>
      <c r="H36" s="116"/>
      <c r="I36" s="117">
        <f t="shared" si="6"/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09" ht="15" thickBot="1" x14ac:dyDescent="0.35">
      <c r="A37" s="9">
        <v>10</v>
      </c>
      <c r="B37" s="21"/>
      <c r="C37" s="21"/>
      <c r="D37" s="51"/>
      <c r="E37" s="52"/>
      <c r="F37" s="22">
        <f t="shared" si="4"/>
        <v>0</v>
      </c>
      <c r="G37" s="115" t="str">
        <f t="shared" si="5"/>
        <v/>
      </c>
      <c r="H37" s="116"/>
      <c r="I37" s="117">
        <f t="shared" si="6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09" ht="15" thickBot="1" x14ac:dyDescent="0.35">
      <c r="A38" s="10"/>
      <c r="B38" s="11"/>
      <c r="C38" s="11"/>
      <c r="D38" s="72" t="s">
        <v>11</v>
      </c>
      <c r="E38" s="73"/>
      <c r="F38" s="23">
        <f>SUM(F28:F37)</f>
        <v>0</v>
      </c>
      <c r="G38" s="118">
        <f>SUM(G28:G37)</f>
        <v>0</v>
      </c>
      <c r="H38" s="119"/>
      <c r="I38" s="118">
        <f t="shared" ref="I38" si="7">SUM(I28:I37)</f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</row>
    <row r="39" spans="1:409" ht="15" thickBot="1" x14ac:dyDescent="0.35">
      <c r="A39" s="20"/>
      <c r="B39" s="4"/>
      <c r="C39" s="4"/>
      <c r="D39" s="4"/>
      <c r="E39" s="5"/>
      <c r="F39" s="110">
        <f>F24+F38</f>
        <v>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</row>
    <row r="40" spans="1:409" ht="23.25" customHeight="1" thickBot="1" x14ac:dyDescent="0.35">
      <c r="A40" s="86" t="s">
        <v>38</v>
      </c>
      <c r="B40" s="87"/>
      <c r="C40" s="87"/>
      <c r="D40" s="87"/>
      <c r="E40" s="88"/>
      <c r="F40" s="36">
        <f>IF(F39&gt;$E$11,$E$11,F39)</f>
        <v>0</v>
      </c>
    </row>
    <row r="43" spans="1:409" ht="18.600000000000001" customHeight="1" x14ac:dyDescent="0.3">
      <c r="A43" s="99" t="s">
        <v>15</v>
      </c>
      <c r="B43" s="97"/>
      <c r="C43" s="97"/>
      <c r="D43" s="104"/>
      <c r="E43" s="103" t="s">
        <v>32</v>
      </c>
      <c r="F43" s="102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</row>
    <row r="44" spans="1:409" customFormat="1" ht="12.6" customHeight="1" x14ac:dyDescent="0.3">
      <c r="A44" s="100"/>
      <c r="B44" s="98"/>
      <c r="C44" s="98"/>
      <c r="D44" s="105"/>
      <c r="E44" s="130">
        <v>2</v>
      </c>
      <c r="F44" s="101" t="s">
        <v>12</v>
      </c>
    </row>
    <row r="45" spans="1:409" customFormat="1" ht="12.6" customHeight="1" x14ac:dyDescent="0.3"/>
    <row r="46" spans="1:409" ht="22.8" x14ac:dyDescent="0.3">
      <c r="A46" s="3" t="s">
        <v>3</v>
      </c>
      <c r="B46" s="92" t="s">
        <v>9</v>
      </c>
      <c r="C46" s="92"/>
      <c r="D46" s="31" t="s">
        <v>42</v>
      </c>
      <c r="E46" s="31" t="s">
        <v>10</v>
      </c>
      <c r="F46" s="33" t="s">
        <v>45</v>
      </c>
      <c r="G46" s="33" t="s">
        <v>46</v>
      </c>
      <c r="H46" s="33" t="s">
        <v>39</v>
      </c>
      <c r="I46" s="33" t="s">
        <v>40</v>
      </c>
      <c r="J46" s="34" t="s">
        <v>41</v>
      </c>
      <c r="K46" s="34" t="s">
        <v>43</v>
      </c>
    </row>
    <row r="47" spans="1:409" x14ac:dyDescent="0.3">
      <c r="A47" s="9">
        <v>1</v>
      </c>
      <c r="B47" s="89"/>
      <c r="C47" s="89"/>
      <c r="D47" s="51"/>
      <c r="E47" s="121"/>
      <c r="F47" s="22" t="str">
        <f>IF(AND(E47&gt;=1,E47&lt;=11),0.1,"")</f>
        <v/>
      </c>
      <c r="G47" s="22" t="str">
        <f>IF(AND(E47&gt;=12,E47&lt;=40),0.2,"")</f>
        <v/>
      </c>
      <c r="H47" s="22" t="str">
        <f>IF(AND(E47&gt;=41,E47&lt;=100),0.4,"")</f>
        <v/>
      </c>
      <c r="I47" s="22" t="str">
        <f>IF(AND(E47&gt;=101,E47&lt;=200),0.6,"")</f>
        <v/>
      </c>
      <c r="J47" s="22" t="str">
        <f>IF(E47&gt;=201,0.75,"")</f>
        <v/>
      </c>
      <c r="K47" s="120"/>
    </row>
    <row r="48" spans="1:409" x14ac:dyDescent="0.3">
      <c r="A48" s="9">
        <v>2</v>
      </c>
      <c r="B48" s="89"/>
      <c r="C48" s="89"/>
      <c r="D48" s="51"/>
      <c r="E48" s="121"/>
      <c r="F48" s="22" t="str">
        <f t="shared" ref="F48:F76" si="8">IF(AND(E48&gt;=1,E48&lt;=11),0.1,"")</f>
        <v/>
      </c>
      <c r="G48" s="22" t="str">
        <f t="shared" ref="G48:G76" si="9">IF(AND(E48&gt;=12,E48&lt;=40),0.2,"")</f>
        <v/>
      </c>
      <c r="H48" s="22" t="str">
        <f t="shared" ref="H48:H76" si="10">IF(AND(E48&gt;=41,E48&lt;=100),0.4,"")</f>
        <v/>
      </c>
      <c r="I48" s="22" t="str">
        <f t="shared" ref="I48:I76" si="11">IF(AND(E48&gt;=101,E48&lt;=200),0.6,"")</f>
        <v/>
      </c>
      <c r="J48" s="22" t="str">
        <f t="shared" ref="J48:J76" si="12">IF(E48&gt;=201,0.75,"")</f>
        <v/>
      </c>
      <c r="K48" s="120"/>
    </row>
    <row r="49" spans="1:11" x14ac:dyDescent="0.3">
      <c r="A49" s="9">
        <v>3</v>
      </c>
      <c r="B49" s="89"/>
      <c r="C49" s="89"/>
      <c r="D49" s="51"/>
      <c r="E49" s="121"/>
      <c r="F49" s="22" t="str">
        <f t="shared" si="8"/>
        <v/>
      </c>
      <c r="G49" s="22" t="str">
        <f t="shared" si="9"/>
        <v/>
      </c>
      <c r="H49" s="22" t="str">
        <f t="shared" si="10"/>
        <v/>
      </c>
      <c r="I49" s="22" t="str">
        <f t="shared" si="11"/>
        <v/>
      </c>
      <c r="J49" s="22" t="str">
        <f t="shared" si="12"/>
        <v/>
      </c>
      <c r="K49" s="120"/>
    </row>
    <row r="50" spans="1:11" x14ac:dyDescent="0.3">
      <c r="A50" s="9">
        <v>4</v>
      </c>
      <c r="B50" s="89"/>
      <c r="C50" s="89"/>
      <c r="D50" s="51"/>
      <c r="E50" s="121"/>
      <c r="F50" s="22" t="str">
        <f t="shared" si="8"/>
        <v/>
      </c>
      <c r="G50" s="22" t="str">
        <f t="shared" si="9"/>
        <v/>
      </c>
      <c r="H50" s="22" t="str">
        <f t="shared" si="10"/>
        <v/>
      </c>
      <c r="I50" s="22" t="str">
        <f t="shared" si="11"/>
        <v/>
      </c>
      <c r="J50" s="22" t="str">
        <f t="shared" si="12"/>
        <v/>
      </c>
      <c r="K50" s="120"/>
    </row>
    <row r="51" spans="1:11" ht="14.4" customHeight="1" x14ac:dyDescent="0.3">
      <c r="A51" s="9">
        <v>5</v>
      </c>
      <c r="B51" s="89"/>
      <c r="C51" s="89"/>
      <c r="D51" s="51"/>
      <c r="E51" s="121"/>
      <c r="F51" s="22" t="str">
        <f t="shared" si="8"/>
        <v/>
      </c>
      <c r="G51" s="22" t="str">
        <f t="shared" si="9"/>
        <v/>
      </c>
      <c r="H51" s="22" t="str">
        <f t="shared" si="10"/>
        <v/>
      </c>
      <c r="I51" s="22" t="str">
        <f t="shared" si="11"/>
        <v/>
      </c>
      <c r="J51" s="22" t="str">
        <f t="shared" si="12"/>
        <v/>
      </c>
      <c r="K51" s="120"/>
    </row>
    <row r="52" spans="1:11" x14ac:dyDescent="0.3">
      <c r="A52" s="9">
        <v>6</v>
      </c>
      <c r="B52" s="89"/>
      <c r="C52" s="89"/>
      <c r="D52" s="51"/>
      <c r="E52" s="121"/>
      <c r="F52" s="22" t="str">
        <f t="shared" si="8"/>
        <v/>
      </c>
      <c r="G52" s="22" t="str">
        <f t="shared" si="9"/>
        <v/>
      </c>
      <c r="H52" s="22" t="str">
        <f t="shared" si="10"/>
        <v/>
      </c>
      <c r="I52" s="22" t="str">
        <f t="shared" si="11"/>
        <v/>
      </c>
      <c r="J52" s="22" t="str">
        <f t="shared" si="12"/>
        <v/>
      </c>
      <c r="K52" s="120"/>
    </row>
    <row r="53" spans="1:11" x14ac:dyDescent="0.3">
      <c r="A53" s="9">
        <v>7</v>
      </c>
      <c r="B53" s="89"/>
      <c r="C53" s="89"/>
      <c r="D53" s="51"/>
      <c r="E53" s="121"/>
      <c r="F53" s="22" t="str">
        <f t="shared" si="8"/>
        <v/>
      </c>
      <c r="G53" s="22" t="str">
        <f t="shared" si="9"/>
        <v/>
      </c>
      <c r="H53" s="22" t="str">
        <f t="shared" si="10"/>
        <v/>
      </c>
      <c r="I53" s="22" t="str">
        <f t="shared" si="11"/>
        <v/>
      </c>
      <c r="J53" s="22" t="str">
        <f t="shared" si="12"/>
        <v/>
      </c>
      <c r="K53" s="120"/>
    </row>
    <row r="54" spans="1:11" x14ac:dyDescent="0.3">
      <c r="A54" s="9">
        <v>8</v>
      </c>
      <c r="B54" s="89"/>
      <c r="C54" s="89"/>
      <c r="D54" s="51"/>
      <c r="E54" s="121"/>
      <c r="F54" s="22" t="str">
        <f t="shared" si="8"/>
        <v/>
      </c>
      <c r="G54" s="22" t="str">
        <f t="shared" si="9"/>
        <v/>
      </c>
      <c r="H54" s="22" t="str">
        <f t="shared" si="10"/>
        <v/>
      </c>
      <c r="I54" s="22" t="str">
        <f t="shared" si="11"/>
        <v/>
      </c>
      <c r="J54" s="22" t="str">
        <f t="shared" si="12"/>
        <v/>
      </c>
      <c r="K54" s="120"/>
    </row>
    <row r="55" spans="1:11" x14ac:dyDescent="0.3">
      <c r="A55" s="9">
        <v>9</v>
      </c>
      <c r="B55" s="89"/>
      <c r="C55" s="89"/>
      <c r="D55" s="51"/>
      <c r="E55" s="121"/>
      <c r="F55" s="22" t="str">
        <f t="shared" si="8"/>
        <v/>
      </c>
      <c r="G55" s="22" t="str">
        <f t="shared" si="9"/>
        <v/>
      </c>
      <c r="H55" s="22" t="str">
        <f t="shared" si="10"/>
        <v/>
      </c>
      <c r="I55" s="22" t="str">
        <f t="shared" si="11"/>
        <v/>
      </c>
      <c r="J55" s="22" t="str">
        <f t="shared" si="12"/>
        <v/>
      </c>
      <c r="K55" s="120"/>
    </row>
    <row r="56" spans="1:11" x14ac:dyDescent="0.3">
      <c r="A56" s="9">
        <v>10</v>
      </c>
      <c r="B56" s="89"/>
      <c r="C56" s="89"/>
      <c r="D56" s="51"/>
      <c r="E56" s="121"/>
      <c r="F56" s="22" t="str">
        <f t="shared" si="8"/>
        <v/>
      </c>
      <c r="G56" s="22" t="str">
        <f t="shared" si="9"/>
        <v/>
      </c>
      <c r="H56" s="22" t="str">
        <f t="shared" si="10"/>
        <v/>
      </c>
      <c r="I56" s="22" t="str">
        <f t="shared" si="11"/>
        <v/>
      </c>
      <c r="J56" s="22" t="str">
        <f t="shared" si="12"/>
        <v/>
      </c>
      <c r="K56" s="120"/>
    </row>
    <row r="57" spans="1:11" x14ac:dyDescent="0.3">
      <c r="A57" s="9">
        <v>11</v>
      </c>
      <c r="B57" s="89"/>
      <c r="C57" s="89"/>
      <c r="D57" s="51"/>
      <c r="E57" s="121"/>
      <c r="F57" s="22" t="str">
        <f t="shared" si="8"/>
        <v/>
      </c>
      <c r="G57" s="22" t="str">
        <f t="shared" si="9"/>
        <v/>
      </c>
      <c r="H57" s="22" t="str">
        <f t="shared" si="10"/>
        <v/>
      </c>
      <c r="I57" s="22" t="str">
        <f t="shared" si="11"/>
        <v/>
      </c>
      <c r="J57" s="22" t="str">
        <f t="shared" si="12"/>
        <v/>
      </c>
      <c r="K57" s="120"/>
    </row>
    <row r="58" spans="1:11" x14ac:dyDescent="0.3">
      <c r="A58" s="9">
        <v>12</v>
      </c>
      <c r="B58" s="89"/>
      <c r="C58" s="89"/>
      <c r="D58" s="51"/>
      <c r="E58" s="121"/>
      <c r="F58" s="22" t="str">
        <f t="shared" si="8"/>
        <v/>
      </c>
      <c r="G58" s="22" t="str">
        <f t="shared" si="9"/>
        <v/>
      </c>
      <c r="H58" s="22" t="str">
        <f t="shared" si="10"/>
        <v/>
      </c>
      <c r="I58" s="22" t="str">
        <f t="shared" si="11"/>
        <v/>
      </c>
      <c r="J58" s="22" t="str">
        <f t="shared" si="12"/>
        <v/>
      </c>
      <c r="K58" s="120"/>
    </row>
    <row r="59" spans="1:11" x14ac:dyDescent="0.3">
      <c r="A59" s="9">
        <v>13</v>
      </c>
      <c r="B59" s="89"/>
      <c r="C59" s="89"/>
      <c r="D59" s="51"/>
      <c r="E59" s="121"/>
      <c r="F59" s="22" t="str">
        <f t="shared" si="8"/>
        <v/>
      </c>
      <c r="G59" s="22" t="str">
        <f t="shared" si="9"/>
        <v/>
      </c>
      <c r="H59" s="22" t="str">
        <f t="shared" si="10"/>
        <v/>
      </c>
      <c r="I59" s="22" t="str">
        <f t="shared" si="11"/>
        <v/>
      </c>
      <c r="J59" s="22" t="str">
        <f t="shared" si="12"/>
        <v/>
      </c>
      <c r="K59" s="120"/>
    </row>
    <row r="60" spans="1:11" x14ac:dyDescent="0.3">
      <c r="A60" s="9">
        <v>14</v>
      </c>
      <c r="B60" s="89"/>
      <c r="C60" s="89"/>
      <c r="D60" s="51"/>
      <c r="E60" s="121"/>
      <c r="F60" s="22" t="str">
        <f t="shared" si="8"/>
        <v/>
      </c>
      <c r="G60" s="22" t="str">
        <f t="shared" si="9"/>
        <v/>
      </c>
      <c r="H60" s="22" t="str">
        <f t="shared" si="10"/>
        <v/>
      </c>
      <c r="I60" s="22" t="str">
        <f t="shared" si="11"/>
        <v/>
      </c>
      <c r="J60" s="22" t="str">
        <f t="shared" si="12"/>
        <v/>
      </c>
      <c r="K60" s="120"/>
    </row>
    <row r="61" spans="1:11" x14ac:dyDescent="0.3">
      <c r="A61" s="9">
        <v>15</v>
      </c>
      <c r="B61" s="89"/>
      <c r="C61" s="89"/>
      <c r="D61" s="51"/>
      <c r="E61" s="121"/>
      <c r="F61" s="22" t="str">
        <f t="shared" si="8"/>
        <v/>
      </c>
      <c r="G61" s="22" t="str">
        <f t="shared" si="9"/>
        <v/>
      </c>
      <c r="H61" s="22" t="str">
        <f t="shared" si="10"/>
        <v/>
      </c>
      <c r="I61" s="22" t="str">
        <f t="shared" si="11"/>
        <v/>
      </c>
      <c r="J61" s="22" t="str">
        <f t="shared" si="12"/>
        <v/>
      </c>
      <c r="K61" s="120"/>
    </row>
    <row r="62" spans="1:11" x14ac:dyDescent="0.3">
      <c r="A62" s="9">
        <v>16</v>
      </c>
      <c r="B62" s="89"/>
      <c r="C62" s="89"/>
      <c r="D62" s="51"/>
      <c r="E62" s="121"/>
      <c r="F62" s="22" t="str">
        <f t="shared" si="8"/>
        <v/>
      </c>
      <c r="G62" s="22" t="str">
        <f t="shared" si="9"/>
        <v/>
      </c>
      <c r="H62" s="22" t="str">
        <f t="shared" si="10"/>
        <v/>
      </c>
      <c r="I62" s="22" t="str">
        <f t="shared" si="11"/>
        <v/>
      </c>
      <c r="J62" s="22" t="str">
        <f t="shared" si="12"/>
        <v/>
      </c>
      <c r="K62" s="120"/>
    </row>
    <row r="63" spans="1:11" x14ac:dyDescent="0.3">
      <c r="A63" s="9">
        <v>17</v>
      </c>
      <c r="B63" s="89"/>
      <c r="C63" s="89"/>
      <c r="D63" s="51"/>
      <c r="E63" s="121"/>
      <c r="F63" s="22" t="str">
        <f t="shared" si="8"/>
        <v/>
      </c>
      <c r="G63" s="22" t="str">
        <f t="shared" si="9"/>
        <v/>
      </c>
      <c r="H63" s="22" t="str">
        <f t="shared" si="10"/>
        <v/>
      </c>
      <c r="I63" s="22" t="str">
        <f t="shared" si="11"/>
        <v/>
      </c>
      <c r="J63" s="22" t="str">
        <f t="shared" si="12"/>
        <v/>
      </c>
      <c r="K63" s="120"/>
    </row>
    <row r="64" spans="1:11" x14ac:dyDescent="0.3">
      <c r="A64" s="9">
        <v>18</v>
      </c>
      <c r="B64" s="89"/>
      <c r="C64" s="89"/>
      <c r="D64" s="51"/>
      <c r="E64" s="121"/>
      <c r="F64" s="22" t="str">
        <f t="shared" si="8"/>
        <v/>
      </c>
      <c r="G64" s="22" t="str">
        <f t="shared" si="9"/>
        <v/>
      </c>
      <c r="H64" s="22" t="str">
        <f t="shared" si="10"/>
        <v/>
      </c>
      <c r="I64" s="22" t="str">
        <f t="shared" si="11"/>
        <v/>
      </c>
      <c r="J64" s="22" t="str">
        <f t="shared" si="12"/>
        <v/>
      </c>
      <c r="K64" s="120"/>
    </row>
    <row r="65" spans="1:11" x14ac:dyDescent="0.3">
      <c r="A65" s="9">
        <v>19</v>
      </c>
      <c r="B65" s="89"/>
      <c r="C65" s="89"/>
      <c r="D65" s="51"/>
      <c r="E65" s="121"/>
      <c r="F65" s="22" t="str">
        <f t="shared" si="8"/>
        <v/>
      </c>
      <c r="G65" s="22" t="str">
        <f t="shared" si="9"/>
        <v/>
      </c>
      <c r="H65" s="22" t="str">
        <f t="shared" si="10"/>
        <v/>
      </c>
      <c r="I65" s="22" t="str">
        <f t="shared" si="11"/>
        <v/>
      </c>
      <c r="J65" s="22" t="str">
        <f t="shared" si="12"/>
        <v/>
      </c>
      <c r="K65" s="120"/>
    </row>
    <row r="66" spans="1:11" x14ac:dyDescent="0.3">
      <c r="A66" s="9">
        <v>20</v>
      </c>
      <c r="B66" s="89"/>
      <c r="C66" s="89"/>
      <c r="D66" s="51"/>
      <c r="E66" s="121"/>
      <c r="F66" s="22" t="str">
        <f t="shared" si="8"/>
        <v/>
      </c>
      <c r="G66" s="22" t="str">
        <f t="shared" si="9"/>
        <v/>
      </c>
      <c r="H66" s="22" t="str">
        <f t="shared" si="10"/>
        <v/>
      </c>
      <c r="I66" s="22" t="str">
        <f t="shared" si="11"/>
        <v/>
      </c>
      <c r="J66" s="22" t="str">
        <f t="shared" si="12"/>
        <v/>
      </c>
      <c r="K66" s="120"/>
    </row>
    <row r="67" spans="1:11" x14ac:dyDescent="0.3">
      <c r="A67" s="9">
        <v>21</v>
      </c>
      <c r="B67" s="89"/>
      <c r="C67" s="89"/>
      <c r="D67" s="51"/>
      <c r="E67" s="121"/>
      <c r="F67" s="22" t="str">
        <f t="shared" si="8"/>
        <v/>
      </c>
      <c r="G67" s="22" t="str">
        <f t="shared" si="9"/>
        <v/>
      </c>
      <c r="H67" s="22" t="str">
        <f t="shared" si="10"/>
        <v/>
      </c>
      <c r="I67" s="22" t="str">
        <f t="shared" si="11"/>
        <v/>
      </c>
      <c r="J67" s="22" t="str">
        <f t="shared" si="12"/>
        <v/>
      </c>
      <c r="K67" s="120"/>
    </row>
    <row r="68" spans="1:11" x14ac:dyDescent="0.3">
      <c r="A68" s="9">
        <v>22</v>
      </c>
      <c r="B68" s="89"/>
      <c r="C68" s="89"/>
      <c r="D68" s="51"/>
      <c r="E68" s="121"/>
      <c r="F68" s="22" t="str">
        <f t="shared" si="8"/>
        <v/>
      </c>
      <c r="G68" s="22" t="str">
        <f t="shared" si="9"/>
        <v/>
      </c>
      <c r="H68" s="22" t="str">
        <f t="shared" si="10"/>
        <v/>
      </c>
      <c r="I68" s="22" t="str">
        <f t="shared" si="11"/>
        <v/>
      </c>
      <c r="J68" s="22" t="str">
        <f t="shared" si="12"/>
        <v/>
      </c>
      <c r="K68" s="120"/>
    </row>
    <row r="69" spans="1:11" x14ac:dyDescent="0.3">
      <c r="A69" s="9">
        <v>23</v>
      </c>
      <c r="B69" s="89"/>
      <c r="C69" s="89"/>
      <c r="D69" s="51"/>
      <c r="E69" s="121"/>
      <c r="F69" s="22" t="str">
        <f t="shared" si="8"/>
        <v/>
      </c>
      <c r="G69" s="22" t="str">
        <f t="shared" si="9"/>
        <v/>
      </c>
      <c r="H69" s="22" t="str">
        <f t="shared" si="10"/>
        <v/>
      </c>
      <c r="I69" s="22" t="str">
        <f t="shared" si="11"/>
        <v/>
      </c>
      <c r="J69" s="22" t="str">
        <f t="shared" si="12"/>
        <v/>
      </c>
      <c r="K69" s="120"/>
    </row>
    <row r="70" spans="1:11" x14ac:dyDescent="0.3">
      <c r="A70" s="9">
        <v>24</v>
      </c>
      <c r="B70" s="89"/>
      <c r="C70" s="89"/>
      <c r="D70" s="51"/>
      <c r="E70" s="121"/>
      <c r="F70" s="22" t="str">
        <f t="shared" si="8"/>
        <v/>
      </c>
      <c r="G70" s="22" t="str">
        <f t="shared" si="9"/>
        <v/>
      </c>
      <c r="H70" s="22" t="str">
        <f t="shared" si="10"/>
        <v/>
      </c>
      <c r="I70" s="22" t="str">
        <f t="shared" si="11"/>
        <v/>
      </c>
      <c r="J70" s="22" t="str">
        <f t="shared" si="12"/>
        <v/>
      </c>
      <c r="K70" s="120"/>
    </row>
    <row r="71" spans="1:11" ht="14.4" customHeight="1" x14ac:dyDescent="0.3">
      <c r="A71" s="9">
        <v>25</v>
      </c>
      <c r="B71" s="89"/>
      <c r="C71" s="89"/>
      <c r="D71" s="51"/>
      <c r="E71" s="121"/>
      <c r="F71" s="22" t="str">
        <f t="shared" si="8"/>
        <v/>
      </c>
      <c r="G71" s="22" t="str">
        <f t="shared" si="9"/>
        <v/>
      </c>
      <c r="H71" s="22" t="str">
        <f t="shared" si="10"/>
        <v/>
      </c>
      <c r="I71" s="22" t="str">
        <f t="shared" si="11"/>
        <v/>
      </c>
      <c r="J71" s="22" t="str">
        <f t="shared" si="12"/>
        <v/>
      </c>
      <c r="K71" s="120"/>
    </row>
    <row r="72" spans="1:11" x14ac:dyDescent="0.3">
      <c r="A72" s="9">
        <v>26</v>
      </c>
      <c r="B72" s="89"/>
      <c r="C72" s="89"/>
      <c r="D72" s="51"/>
      <c r="E72" s="121"/>
      <c r="F72" s="22" t="str">
        <f t="shared" si="8"/>
        <v/>
      </c>
      <c r="G72" s="22" t="str">
        <f t="shared" si="9"/>
        <v/>
      </c>
      <c r="H72" s="22" t="str">
        <f t="shared" si="10"/>
        <v/>
      </c>
      <c r="I72" s="22" t="str">
        <f t="shared" si="11"/>
        <v/>
      </c>
      <c r="J72" s="22" t="str">
        <f t="shared" si="12"/>
        <v/>
      </c>
      <c r="K72" s="120"/>
    </row>
    <row r="73" spans="1:11" x14ac:dyDescent="0.3">
      <c r="A73" s="9">
        <v>27</v>
      </c>
      <c r="B73" s="89"/>
      <c r="C73" s="89"/>
      <c r="D73" s="51"/>
      <c r="E73" s="121"/>
      <c r="F73" s="22" t="str">
        <f t="shared" si="8"/>
        <v/>
      </c>
      <c r="G73" s="22" t="str">
        <f t="shared" si="9"/>
        <v/>
      </c>
      <c r="H73" s="22" t="str">
        <f t="shared" si="10"/>
        <v/>
      </c>
      <c r="I73" s="22" t="str">
        <f t="shared" si="11"/>
        <v/>
      </c>
      <c r="J73" s="22" t="str">
        <f t="shared" si="12"/>
        <v/>
      </c>
      <c r="K73" s="120"/>
    </row>
    <row r="74" spans="1:11" x14ac:dyDescent="0.3">
      <c r="A74" s="9">
        <v>28</v>
      </c>
      <c r="B74" s="89"/>
      <c r="C74" s="89"/>
      <c r="D74" s="51"/>
      <c r="E74" s="121"/>
      <c r="F74" s="22" t="str">
        <f t="shared" si="8"/>
        <v/>
      </c>
      <c r="G74" s="22" t="str">
        <f t="shared" si="9"/>
        <v/>
      </c>
      <c r="H74" s="22" t="str">
        <f t="shared" si="10"/>
        <v/>
      </c>
      <c r="I74" s="22" t="str">
        <f t="shared" si="11"/>
        <v/>
      </c>
      <c r="J74" s="22" t="str">
        <f t="shared" si="12"/>
        <v/>
      </c>
      <c r="K74" s="120"/>
    </row>
    <row r="75" spans="1:11" x14ac:dyDescent="0.3">
      <c r="A75" s="9">
        <v>29</v>
      </c>
      <c r="B75" s="89"/>
      <c r="C75" s="89"/>
      <c r="D75" s="51"/>
      <c r="E75" s="121"/>
      <c r="F75" s="22" t="str">
        <f t="shared" si="8"/>
        <v/>
      </c>
      <c r="G75" s="22" t="str">
        <f t="shared" si="9"/>
        <v/>
      </c>
      <c r="H75" s="22" t="str">
        <f t="shared" si="10"/>
        <v/>
      </c>
      <c r="I75" s="22" t="str">
        <f t="shared" si="11"/>
        <v/>
      </c>
      <c r="J75" s="22" t="str">
        <f t="shared" si="12"/>
        <v/>
      </c>
      <c r="K75" s="120"/>
    </row>
    <row r="76" spans="1:11" x14ac:dyDescent="0.3">
      <c r="A76" s="9">
        <v>30</v>
      </c>
      <c r="B76" s="89"/>
      <c r="C76" s="89"/>
      <c r="D76" s="51"/>
      <c r="E76" s="121"/>
      <c r="F76" s="22" t="str">
        <f t="shared" si="8"/>
        <v/>
      </c>
      <c r="G76" s="22" t="str">
        <f t="shared" si="9"/>
        <v/>
      </c>
      <c r="H76" s="22" t="str">
        <f t="shared" si="10"/>
        <v/>
      </c>
      <c r="I76" s="22" t="str">
        <f t="shared" si="11"/>
        <v/>
      </c>
      <c r="J76" s="22" t="str">
        <f t="shared" si="12"/>
        <v/>
      </c>
      <c r="K76" s="120"/>
    </row>
    <row r="77" spans="1:11" ht="15" customHeight="1" x14ac:dyDescent="0.3">
      <c r="A77" s="12"/>
      <c r="B77" s="13"/>
      <c r="C77" s="13"/>
      <c r="F77" s="65">
        <f>SUM(F47:F76)</f>
        <v>0</v>
      </c>
      <c r="G77" s="65">
        <f>SUM(G47:G76)</f>
        <v>0</v>
      </c>
      <c r="H77" s="65">
        <f>SUM(H47:H76)</f>
        <v>0</v>
      </c>
      <c r="I77" s="65">
        <f>SUM(I47:I76)</f>
        <v>0</v>
      </c>
      <c r="J77" s="65">
        <f>SUM(J47:J76)</f>
        <v>0</v>
      </c>
    </row>
    <row r="78" spans="1:11" ht="10.5" customHeight="1" x14ac:dyDescent="0.3">
      <c r="A78" s="48"/>
      <c r="B78" s="40"/>
      <c r="C78" s="40"/>
      <c r="D78" s="50"/>
      <c r="E78" s="122" t="s">
        <v>19</v>
      </c>
      <c r="F78" s="49">
        <f>COUNT(F47:F76)</f>
        <v>0</v>
      </c>
      <c r="G78" s="49">
        <f>COUNT(G47:G76)</f>
        <v>0</v>
      </c>
      <c r="H78" s="49">
        <f>COUNT(H47:H76)</f>
        <v>0</v>
      </c>
      <c r="I78" s="49">
        <f>COUNT(I47:I76)</f>
        <v>0</v>
      </c>
      <c r="J78" s="49">
        <f>COUNT(J47:J76)</f>
        <v>0</v>
      </c>
    </row>
    <row r="79" spans="1:11" ht="15" thickBot="1" x14ac:dyDescent="0.35">
      <c r="A79" s="90"/>
      <c r="B79" s="91"/>
      <c r="C79" s="91"/>
      <c r="D79" s="91"/>
      <c r="F79" s="66">
        <f>F77+G77+H77+I77+J77</f>
        <v>0</v>
      </c>
      <c r="G79" s="66"/>
      <c r="H79" s="66"/>
      <c r="I79" s="66"/>
      <c r="J79" s="66"/>
    </row>
    <row r="80" spans="1:11" ht="23.25" customHeight="1" thickBot="1" x14ac:dyDescent="0.35">
      <c r="A80" s="86" t="s">
        <v>47</v>
      </c>
      <c r="B80" s="87"/>
      <c r="C80" s="87"/>
      <c r="D80" s="87"/>
      <c r="E80" s="88"/>
      <c r="F80" s="39">
        <f>IF(F79&gt;$E$44,$E$44,F79)</f>
        <v>0</v>
      </c>
      <c r="G80" s="40"/>
      <c r="H80" s="40"/>
    </row>
    <row r="81" spans="1:409" x14ac:dyDescent="0.3">
      <c r="A81" s="6"/>
      <c r="B81" s="19"/>
      <c r="C81" s="19"/>
      <c r="D81" s="19"/>
      <c r="E81" s="19"/>
      <c r="F81" s="19"/>
      <c r="G81" s="19"/>
    </row>
    <row r="82" spans="1:409" ht="18.600000000000001" customHeight="1" x14ac:dyDescent="0.3">
      <c r="A82" s="99" t="s">
        <v>57</v>
      </c>
      <c r="B82" s="97"/>
      <c r="C82" s="97"/>
      <c r="D82" s="104"/>
      <c r="E82" s="103" t="s">
        <v>32</v>
      </c>
      <c r="F82" s="102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</row>
    <row r="83" spans="1:409" customFormat="1" ht="12.6" customHeight="1" x14ac:dyDescent="0.3">
      <c r="A83" s="100"/>
      <c r="B83" s="98"/>
      <c r="C83" s="98"/>
      <c r="D83" s="105"/>
      <c r="E83" s="130">
        <v>2</v>
      </c>
      <c r="F83" s="101" t="s">
        <v>12</v>
      </c>
    </row>
    <row r="84" spans="1:409" customFormat="1" ht="12.6" customHeight="1" x14ac:dyDescent="0.3"/>
    <row r="85" spans="1:409" x14ac:dyDescent="0.3">
      <c r="A85" s="81" t="s">
        <v>58</v>
      </c>
      <c r="B85" s="82"/>
      <c r="C85" s="82"/>
      <c r="D85" s="82"/>
      <c r="E85" s="82"/>
      <c r="F85" s="83"/>
      <c r="G85" s="41"/>
      <c r="H85" s="41"/>
      <c r="I85" s="41"/>
      <c r="J85" s="41"/>
      <c r="L85" s="41"/>
      <c r="M85" s="41"/>
      <c r="N85" s="41"/>
      <c r="O85" s="41"/>
    </row>
    <row r="86" spans="1:409" x14ac:dyDescent="0.3">
      <c r="A86" s="129" t="s">
        <v>59</v>
      </c>
      <c r="B86" s="127"/>
      <c r="C86" s="128"/>
      <c r="D86" s="125" t="s">
        <v>8</v>
      </c>
      <c r="E86" s="126"/>
      <c r="F86" s="35" t="s">
        <v>13</v>
      </c>
      <c r="G86" s="41"/>
      <c r="H86" s="53"/>
      <c r="I86" s="53"/>
      <c r="J86" s="53"/>
      <c r="K86" s="8"/>
      <c r="L86" s="8"/>
      <c r="M86" s="8"/>
      <c r="N86" s="53"/>
    </row>
    <row r="87" spans="1:409" ht="18" customHeight="1" x14ac:dyDescent="0.3">
      <c r="A87" s="9">
        <v>1</v>
      </c>
      <c r="B87" s="67"/>
      <c r="C87" s="68"/>
      <c r="D87" s="69" t="s">
        <v>30</v>
      </c>
      <c r="E87" s="70"/>
      <c r="F87" s="22">
        <f>IF(D87&lt;&gt;"",INDEX(T_titulació_C,MATCH(D87,L_titulacions,0),2),"")</f>
        <v>0</v>
      </c>
      <c r="G87" s="41"/>
      <c r="H87" s="53"/>
      <c r="I87" s="53"/>
      <c r="J87" s="41"/>
      <c r="N87" s="41"/>
      <c r="O87" s="41"/>
    </row>
    <row r="88" spans="1:409" ht="18" customHeight="1" x14ac:dyDescent="0.3">
      <c r="A88" s="9">
        <v>2</v>
      </c>
      <c r="B88" s="67"/>
      <c r="C88" s="68"/>
      <c r="D88" s="69" t="s">
        <v>30</v>
      </c>
      <c r="E88" s="70"/>
      <c r="F88" s="22">
        <f>IF(D88&lt;&gt;"",INDEX(T_titulació_C,MATCH(D88,L_titulacions,0),2),"")</f>
        <v>0</v>
      </c>
      <c r="G88" s="41"/>
      <c r="H88" s="53"/>
      <c r="I88" s="53"/>
      <c r="J88" s="41"/>
      <c r="N88" s="41"/>
      <c r="O88" s="41"/>
    </row>
    <row r="89" spans="1:409" ht="18" customHeight="1" x14ac:dyDescent="0.3">
      <c r="A89" s="9">
        <v>3</v>
      </c>
      <c r="B89" s="67"/>
      <c r="C89" s="68"/>
      <c r="D89" s="69" t="s">
        <v>30</v>
      </c>
      <c r="E89" s="70"/>
      <c r="F89" s="22">
        <f>IF(D89&lt;&gt;"",INDEX(T_titulació_C,MATCH(D89,L_titulacions,0),2),"")</f>
        <v>0</v>
      </c>
      <c r="G89" s="41"/>
      <c r="H89" s="53"/>
      <c r="I89" s="53"/>
      <c r="J89" s="41"/>
      <c r="N89" s="41"/>
      <c r="O89" s="41"/>
    </row>
    <row r="90" spans="1:409" ht="15" hidden="1" thickBot="1" x14ac:dyDescent="0.35">
      <c r="A90" s="29"/>
      <c r="B90" s="30"/>
      <c r="C90" s="30"/>
      <c r="D90" s="30"/>
      <c r="E90" s="30"/>
      <c r="F90" s="37">
        <f>SUM(F86:F89)</f>
        <v>0</v>
      </c>
      <c r="G90" s="41"/>
      <c r="H90" s="53"/>
      <c r="I90" s="53"/>
      <c r="J90" s="41"/>
      <c r="N90" s="41"/>
      <c r="O90" s="41"/>
    </row>
    <row r="91" spans="1:409" customFormat="1" ht="13.2" customHeight="1" x14ac:dyDescent="0.3"/>
    <row r="92" spans="1:409" x14ac:dyDescent="0.3">
      <c r="A92" s="81" t="s">
        <v>54</v>
      </c>
      <c r="B92" s="82"/>
      <c r="C92" s="82"/>
      <c r="D92" s="82"/>
      <c r="E92" s="82"/>
      <c r="F92" s="83"/>
      <c r="G92" s="41"/>
      <c r="H92" s="41"/>
      <c r="I92" s="41"/>
      <c r="J92" s="41"/>
      <c r="L92" s="41"/>
      <c r="M92" s="41"/>
      <c r="N92" s="41"/>
      <c r="O92" s="41"/>
    </row>
    <row r="93" spans="1:409" x14ac:dyDescent="0.3">
      <c r="A93" s="46" t="s">
        <v>17</v>
      </c>
      <c r="B93" s="47"/>
      <c r="C93" s="47"/>
      <c r="D93" s="96" t="s">
        <v>8</v>
      </c>
      <c r="E93" s="96"/>
      <c r="F93" s="35" t="s">
        <v>13</v>
      </c>
      <c r="H93" s="44"/>
      <c r="I93" s="43"/>
      <c r="J93" s="45"/>
      <c r="L93" s="41"/>
      <c r="M93" s="41"/>
      <c r="N93" s="41"/>
      <c r="O93" s="41"/>
    </row>
    <row r="94" spans="1:409" ht="18" customHeight="1" x14ac:dyDescent="0.3">
      <c r="A94" s="9">
        <v>1</v>
      </c>
      <c r="B94" s="67"/>
      <c r="C94" s="68"/>
      <c r="D94" s="69" t="s">
        <v>30</v>
      </c>
      <c r="E94" s="70"/>
      <c r="F94" s="22">
        <f>IF(D94&lt;&gt;"",INDEX(T_Català_D,MATCH(D94,L_català,0),2),"")</f>
        <v>0</v>
      </c>
      <c r="G94" s="55"/>
      <c r="L94" s="41"/>
      <c r="M94" s="41"/>
      <c r="N94" s="41"/>
      <c r="O94" s="41"/>
    </row>
    <row r="95" spans="1:409" customFormat="1" ht="13.2" customHeight="1" x14ac:dyDescent="0.3"/>
    <row r="96" spans="1:409" ht="15" customHeight="1" x14ac:dyDescent="0.3">
      <c r="A96" s="81" t="s">
        <v>55</v>
      </c>
      <c r="B96" s="82"/>
      <c r="C96" s="82"/>
      <c r="D96" s="82"/>
      <c r="E96" s="82"/>
      <c r="F96" s="83"/>
    </row>
    <row r="97" spans="1:15" x14ac:dyDescent="0.3">
      <c r="A97" s="46" t="s">
        <v>60</v>
      </c>
      <c r="B97" s="47"/>
      <c r="C97" s="47"/>
      <c r="D97" s="96" t="s">
        <v>8</v>
      </c>
      <c r="E97" s="96"/>
      <c r="F97" s="35" t="s">
        <v>13</v>
      </c>
    </row>
    <row r="98" spans="1:15" ht="18" customHeight="1" x14ac:dyDescent="0.3">
      <c r="A98" s="9">
        <v>1</v>
      </c>
      <c r="B98" s="67"/>
      <c r="C98" s="68"/>
      <c r="D98" s="69" t="s">
        <v>30</v>
      </c>
      <c r="E98" s="70"/>
      <c r="F98" s="22">
        <f>IF(D98&lt;&gt;"",INDEX(T_Actic_E,MATCH(D98,L_Actic,0),2),"")</f>
        <v>0</v>
      </c>
      <c r="G98" s="55"/>
    </row>
    <row r="99" spans="1:15" ht="15" thickBot="1" x14ac:dyDescent="0.35">
      <c r="A99" s="26"/>
      <c r="B99" s="27"/>
      <c r="C99" s="27"/>
      <c r="D99" s="27"/>
      <c r="E99" s="25"/>
      <c r="F99" s="110">
        <f>F87+F88+F89+F94+F98</f>
        <v>0</v>
      </c>
    </row>
    <row r="100" spans="1:15" ht="23.25" customHeight="1" thickBot="1" x14ac:dyDescent="0.35">
      <c r="A100" s="86" t="s">
        <v>56</v>
      </c>
      <c r="B100" s="87"/>
      <c r="C100" s="87"/>
      <c r="D100" s="87"/>
      <c r="E100" s="88"/>
      <c r="F100" s="42">
        <f>IF(F99&gt;E83,E83,F99)</f>
        <v>0</v>
      </c>
      <c r="G100" s="41"/>
      <c r="H100" s="53"/>
      <c r="I100" s="53"/>
      <c r="J100" s="41"/>
      <c r="N100" s="41"/>
      <c r="O100" s="41"/>
    </row>
    <row r="101" spans="1:15" ht="27" customHeight="1" thickBot="1" x14ac:dyDescent="0.35">
      <c r="A101" s="93" t="s">
        <v>16</v>
      </c>
      <c r="B101" s="94"/>
      <c r="C101" s="94"/>
      <c r="D101" s="94"/>
      <c r="E101" s="95"/>
      <c r="F101" s="54">
        <f>F40+F80+F100+F94+F98</f>
        <v>0</v>
      </c>
    </row>
  </sheetData>
  <sheetProtection algorithmName="SHA-512" hashValue="TFV0+9FSHi84w6Hdv/o2MRrzyM8XhcazUMHOits1JzynS/SQ3NjztSRQJBJGpfv5E25F/r1VOphgNTOt5t3J8g==" saltValue="oLckHvBh+QgU6tmuKmdNsA==" spinCount="100000" sheet="1" objects="1" scenarios="1"/>
  <protectedRanges>
    <protectedRange sqref="A4:F4" name="Rango1"/>
  </protectedRanges>
  <dataConsolidate/>
  <mergeCells count="76">
    <mergeCell ref="A82:D83"/>
    <mergeCell ref="E82:F82"/>
    <mergeCell ref="A86:C86"/>
    <mergeCell ref="A85:F85"/>
    <mergeCell ref="G12:I12"/>
    <mergeCell ref="G26:I26"/>
    <mergeCell ref="A43:D44"/>
    <mergeCell ref="E43:F43"/>
    <mergeCell ref="G3:I3"/>
    <mergeCell ref="G4:I4"/>
    <mergeCell ref="E10:F10"/>
    <mergeCell ref="A10:D11"/>
    <mergeCell ref="A12:B12"/>
    <mergeCell ref="A26:B26"/>
    <mergeCell ref="D26:F26"/>
    <mergeCell ref="B73:C73"/>
    <mergeCell ref="B74:C74"/>
    <mergeCell ref="B75:C75"/>
    <mergeCell ref="B76:C76"/>
    <mergeCell ref="B65:C65"/>
    <mergeCell ref="B63:C63"/>
    <mergeCell ref="A40:E40"/>
    <mergeCell ref="B61:C61"/>
    <mergeCell ref="B62:C62"/>
    <mergeCell ref="B58:C58"/>
    <mergeCell ref="B59:C59"/>
    <mergeCell ref="B60:C60"/>
    <mergeCell ref="B67:C67"/>
    <mergeCell ref="B68:C68"/>
    <mergeCell ref="B69:C69"/>
    <mergeCell ref="B70:C70"/>
    <mergeCell ref="B71:C71"/>
    <mergeCell ref="A100:E100"/>
    <mergeCell ref="A101:E101"/>
    <mergeCell ref="B87:C87"/>
    <mergeCell ref="D86:E86"/>
    <mergeCell ref="D87:E87"/>
    <mergeCell ref="D88:E88"/>
    <mergeCell ref="B88:C88"/>
    <mergeCell ref="B89:C89"/>
    <mergeCell ref="D89:E89"/>
    <mergeCell ref="A92:F92"/>
    <mergeCell ref="D93:E93"/>
    <mergeCell ref="A96:F96"/>
    <mergeCell ref="D97:E97"/>
    <mergeCell ref="B98:C98"/>
    <mergeCell ref="D98:E98"/>
    <mergeCell ref="B66:C66"/>
    <mergeCell ref="A79:D79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4:C64"/>
    <mergeCell ref="B55:C55"/>
    <mergeCell ref="B56:C56"/>
    <mergeCell ref="B57:C57"/>
    <mergeCell ref="B72:C72"/>
    <mergeCell ref="B94:C94"/>
    <mergeCell ref="D94:E94"/>
    <mergeCell ref="A1:F1"/>
    <mergeCell ref="D24:E24"/>
    <mergeCell ref="D38:E38"/>
    <mergeCell ref="A4:F4"/>
    <mergeCell ref="E6:F6"/>
    <mergeCell ref="A6:C6"/>
    <mergeCell ref="A7:D7"/>
    <mergeCell ref="E7:F7"/>
    <mergeCell ref="A8:F8"/>
    <mergeCell ref="D12:F12"/>
    <mergeCell ref="A80:E80"/>
  </mergeCells>
  <phoneticPr fontId="33" type="noConversion"/>
  <conditionalFormatting sqref="D14:E23">
    <cfRule type="cellIs" dxfId="7" priority="8" operator="greaterThan">
      <formula>$G$4</formula>
    </cfRule>
  </conditionalFormatting>
  <conditionalFormatting sqref="D28:E37">
    <cfRule type="cellIs" dxfId="6" priority="7" operator="greaterThan">
      <formula>$G$4</formula>
    </cfRule>
  </conditionalFormatting>
  <conditionalFormatting sqref="D47:D76">
    <cfRule type="cellIs" dxfId="5" priority="1" operator="greaterThan">
      <formula>$G$4</formula>
    </cfRule>
  </conditionalFormatting>
  <pageMargins left="0.25" right="0.25" top="0.75" bottom="0.75" header="0.3" footer="0.3"/>
  <pageSetup paperSize="9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D45FE-0BC6-45CA-AD4C-6E5E050B2178}">
          <x14:formula1>
            <xm:f>Ref!$A$12:$A$15</xm:f>
          </x14:formula1>
          <xm:sqref>D98:E98</xm:sqref>
        </x14:dataValidation>
        <x14:dataValidation type="list" allowBlank="1" showInputMessage="1" showErrorMessage="1" xr:uid="{0E759BF9-4A0F-4AEC-AA1A-722C4C1025D5}">
          <x14:formula1>
            <xm:f>Ref!$A$3:$A$7</xm:f>
          </x14:formula1>
          <xm:sqref>D87:E89</xm:sqref>
        </x14:dataValidation>
        <x14:dataValidation type="list" allowBlank="1" showInputMessage="1" showErrorMessage="1" xr:uid="{562ABD23-BF4D-427B-881E-30D6C71C1507}">
          <x14:formula1>
            <xm:f>Ref!$A$9:$A$10</xm:f>
          </x14:formula1>
          <xm:sqref>D94:E94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Ref</vt:lpstr>
      <vt:lpstr>MÈRITS </vt:lpstr>
      <vt:lpstr>'MÈRITS '!Área_de_impresión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cp:lastPrinted>2026-03-19T12:34:46Z</cp:lastPrinted>
  <dcterms:created xsi:type="dcterms:W3CDTF">2019-02-03T17:32:26Z</dcterms:created>
  <dcterms:modified xsi:type="dcterms:W3CDTF">2026-03-19T12:37:10Z</dcterms:modified>
</cp:coreProperties>
</file>