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Personal\COMPARTICIONS\RECLUTAMENT\PROCESSOS SELECTIUS\OPO\PAMO_OOP\PAMO 2025\25-C-PAMO_OOP25-6 Arquitecte tecnic\"/>
    </mc:Choice>
  </mc:AlternateContent>
  <xr:revisionPtr revIDLastSave="0" documentId="13_ncr:1_{7DA06547-7E6C-423D-8297-0902623F190E}" xr6:coauthVersionLast="47" xr6:coauthVersionMax="47" xr10:uidLastSave="{00000000-0000-0000-0000-000000000000}"/>
  <bookViews>
    <workbookView xWindow="-28908" yWindow="-108" windowWidth="29016" windowHeight="15696" activeTab="1" xr2:uid="{00000000-000D-0000-FFFF-FFFF00000000}"/>
  </bookViews>
  <sheets>
    <sheet name="Ref" sheetId="4" r:id="rId1"/>
    <sheet name="MÈRITS " sheetId="1" r:id="rId2"/>
  </sheets>
  <definedNames>
    <definedName name="_xlnm.Print_Area" localSheetId="1">'MÈRITS '!$A$1:$K$102</definedName>
    <definedName name="L_Actic">Tabla4[E) Nivell competències digitals (ACTIC / COMPETIC)]</definedName>
    <definedName name="L_català">Tabla3[D) Nivell superior català]</definedName>
    <definedName name="L_punts_actic">Tabla4[0,75]</definedName>
    <definedName name="L_punts_català">Tabla3[0,50]</definedName>
    <definedName name="L_punts_Titulacions">Tabla2[1,50]</definedName>
    <definedName name="L_titulacions">Tabla2[C) Titulacions acadèmiques complementàries o superiors]</definedName>
    <definedName name="T_Actic_E">Tabla4[]</definedName>
    <definedName name="T_Català_D">Tabla3[]</definedName>
    <definedName name="T_titulació_C">Tabla2[]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1" l="1"/>
  <c r="F29" i="1"/>
  <c r="F30" i="1"/>
  <c r="F31" i="1"/>
  <c r="F32" i="1"/>
  <c r="F33" i="1"/>
  <c r="F34" i="1"/>
  <c r="F35" i="1"/>
  <c r="F36" i="1"/>
  <c r="F37" i="1"/>
  <c r="F87" i="1"/>
  <c r="F48" i="1"/>
  <c r="G48" i="1"/>
  <c r="H48" i="1"/>
  <c r="I48" i="1"/>
  <c r="J48" i="1"/>
  <c r="F49" i="1"/>
  <c r="G49" i="1"/>
  <c r="H49" i="1"/>
  <c r="I49" i="1"/>
  <c r="J49" i="1"/>
  <c r="F50" i="1"/>
  <c r="G50" i="1"/>
  <c r="H50" i="1"/>
  <c r="I50" i="1"/>
  <c r="J50" i="1"/>
  <c r="F51" i="1"/>
  <c r="G51" i="1"/>
  <c r="H51" i="1"/>
  <c r="I51" i="1"/>
  <c r="J51" i="1"/>
  <c r="F52" i="1"/>
  <c r="G52" i="1"/>
  <c r="H52" i="1"/>
  <c r="I52" i="1"/>
  <c r="J52" i="1"/>
  <c r="F53" i="1"/>
  <c r="G53" i="1"/>
  <c r="H53" i="1"/>
  <c r="I53" i="1"/>
  <c r="J53" i="1"/>
  <c r="F54" i="1"/>
  <c r="G54" i="1"/>
  <c r="H54" i="1"/>
  <c r="I54" i="1"/>
  <c r="J54" i="1"/>
  <c r="F55" i="1"/>
  <c r="G55" i="1"/>
  <c r="H55" i="1"/>
  <c r="I55" i="1"/>
  <c r="J55" i="1"/>
  <c r="F56" i="1"/>
  <c r="G56" i="1"/>
  <c r="H56" i="1"/>
  <c r="I56" i="1"/>
  <c r="J56" i="1"/>
  <c r="F57" i="1"/>
  <c r="G57" i="1"/>
  <c r="H57" i="1"/>
  <c r="I57" i="1"/>
  <c r="J57" i="1"/>
  <c r="F58" i="1"/>
  <c r="G58" i="1"/>
  <c r="H58" i="1"/>
  <c r="I58" i="1"/>
  <c r="J58" i="1"/>
  <c r="F59" i="1"/>
  <c r="G59" i="1"/>
  <c r="H59" i="1"/>
  <c r="I59" i="1"/>
  <c r="J59" i="1"/>
  <c r="F60" i="1"/>
  <c r="G60" i="1"/>
  <c r="H60" i="1"/>
  <c r="I60" i="1"/>
  <c r="J60" i="1"/>
  <c r="F61" i="1"/>
  <c r="G61" i="1"/>
  <c r="H61" i="1"/>
  <c r="I61" i="1"/>
  <c r="J61" i="1"/>
  <c r="F62" i="1"/>
  <c r="G62" i="1"/>
  <c r="H62" i="1"/>
  <c r="I62" i="1"/>
  <c r="J62" i="1"/>
  <c r="F63" i="1"/>
  <c r="G63" i="1"/>
  <c r="H63" i="1"/>
  <c r="I63" i="1"/>
  <c r="J63" i="1"/>
  <c r="F64" i="1"/>
  <c r="G64" i="1"/>
  <c r="H64" i="1"/>
  <c r="I64" i="1"/>
  <c r="J64" i="1"/>
  <c r="F65" i="1"/>
  <c r="G65" i="1"/>
  <c r="H65" i="1"/>
  <c r="I65" i="1"/>
  <c r="J65" i="1"/>
  <c r="F66" i="1"/>
  <c r="G66" i="1"/>
  <c r="H66" i="1"/>
  <c r="I66" i="1"/>
  <c r="J66" i="1"/>
  <c r="F67" i="1"/>
  <c r="G67" i="1"/>
  <c r="H67" i="1"/>
  <c r="I67" i="1"/>
  <c r="J67" i="1"/>
  <c r="F68" i="1"/>
  <c r="G68" i="1"/>
  <c r="H68" i="1"/>
  <c r="I68" i="1"/>
  <c r="J68" i="1"/>
  <c r="F69" i="1"/>
  <c r="G69" i="1"/>
  <c r="H69" i="1"/>
  <c r="I69" i="1"/>
  <c r="J69" i="1"/>
  <c r="F70" i="1"/>
  <c r="G70" i="1"/>
  <c r="H70" i="1"/>
  <c r="I70" i="1"/>
  <c r="J70" i="1"/>
  <c r="F71" i="1"/>
  <c r="G71" i="1"/>
  <c r="H71" i="1"/>
  <c r="I71" i="1"/>
  <c r="J71" i="1"/>
  <c r="F72" i="1"/>
  <c r="G72" i="1"/>
  <c r="H72" i="1"/>
  <c r="I72" i="1"/>
  <c r="J72" i="1"/>
  <c r="F73" i="1"/>
  <c r="G73" i="1"/>
  <c r="H73" i="1"/>
  <c r="I73" i="1"/>
  <c r="J73" i="1"/>
  <c r="F74" i="1"/>
  <c r="G74" i="1"/>
  <c r="H74" i="1"/>
  <c r="I74" i="1"/>
  <c r="J74" i="1"/>
  <c r="F75" i="1"/>
  <c r="G75" i="1"/>
  <c r="H75" i="1"/>
  <c r="I75" i="1"/>
  <c r="J75" i="1"/>
  <c r="F76" i="1"/>
  <c r="G76" i="1"/>
  <c r="H76" i="1"/>
  <c r="I76" i="1"/>
  <c r="J76" i="1"/>
  <c r="F47" i="1"/>
  <c r="H5" i="1"/>
  <c r="F28" i="1"/>
  <c r="F15" i="1"/>
  <c r="I15" i="1" s="1"/>
  <c r="F16" i="1"/>
  <c r="F17" i="1"/>
  <c r="F18" i="1"/>
  <c r="F19" i="1"/>
  <c r="F20" i="1"/>
  <c r="F21" i="1"/>
  <c r="F22" i="1"/>
  <c r="F23" i="1"/>
  <c r="F14" i="1"/>
  <c r="I14" i="1" s="1"/>
  <c r="F100" i="1"/>
  <c r="F96" i="1"/>
  <c r="F88" i="1"/>
  <c r="F89" i="1"/>
  <c r="F91" i="1" l="1"/>
  <c r="F92" i="1" s="1"/>
  <c r="F78" i="1"/>
  <c r="I16" i="1"/>
  <c r="G16" i="1"/>
  <c r="I17" i="1"/>
  <c r="G17" i="1"/>
  <c r="I18" i="1"/>
  <c r="G18" i="1"/>
  <c r="I19" i="1"/>
  <c r="G19" i="1"/>
  <c r="I20" i="1"/>
  <c r="G20" i="1"/>
  <c r="I21" i="1"/>
  <c r="G21" i="1"/>
  <c r="I22" i="1"/>
  <c r="G22" i="1"/>
  <c r="I23" i="1"/>
  <c r="G23" i="1"/>
  <c r="G29" i="1"/>
  <c r="I29" i="1"/>
  <c r="G30" i="1"/>
  <c r="I30" i="1"/>
  <c r="I31" i="1"/>
  <c r="G31" i="1"/>
  <c r="I32" i="1"/>
  <c r="G32" i="1"/>
  <c r="I33" i="1"/>
  <c r="G33" i="1"/>
  <c r="I34" i="1"/>
  <c r="G34" i="1"/>
  <c r="I35" i="1"/>
  <c r="G35" i="1"/>
  <c r="I36" i="1"/>
  <c r="G36" i="1"/>
  <c r="I37" i="1"/>
  <c r="G37" i="1"/>
  <c r="I28" i="1"/>
  <c r="G28" i="1"/>
  <c r="G15" i="1"/>
  <c r="G38" i="1" l="1"/>
  <c r="I24" i="1"/>
  <c r="I38" i="1"/>
  <c r="G14" i="1"/>
  <c r="G24" i="1" s="1"/>
  <c r="J47" i="1"/>
  <c r="I47" i="1"/>
  <c r="H47" i="1"/>
  <c r="G47" i="1"/>
  <c r="G78" i="1" l="1"/>
  <c r="G77" i="1"/>
  <c r="I78" i="1"/>
  <c r="I77" i="1"/>
  <c r="J78" i="1"/>
  <c r="J77" i="1"/>
  <c r="H78" i="1"/>
  <c r="H77" i="1"/>
  <c r="F77" i="1"/>
  <c r="F90" i="1"/>
  <c r="F79" i="1" l="1"/>
  <c r="F80" i="1" s="1"/>
  <c r="F38" i="1"/>
  <c r="F24" i="1" l="1"/>
  <c r="F39" i="1" s="1"/>
  <c r="F40" i="1" s="1"/>
</calcChain>
</file>

<file path=xl/sharedStrings.xml><?xml version="1.0" encoding="utf-8"?>
<sst xmlns="http://schemas.openxmlformats.org/spreadsheetml/2006/main" count="92" uniqueCount="61">
  <si>
    <t>PROCES SELECTIU</t>
  </si>
  <si>
    <t>DNI</t>
  </si>
  <si>
    <t>* Tots els camps són obligatoris, les àrees ombrejades no s'han d'emplenar són cel·les de valoració orientativa.</t>
  </si>
  <si>
    <t>NÚM. ORDRE</t>
  </si>
  <si>
    <t xml:space="preserve">LLOC DE TREBALL </t>
  </si>
  <si>
    <t>ORGANITZACIÓ</t>
  </si>
  <si>
    <t>DATA D'INICI</t>
  </si>
  <si>
    <t>DATA FI</t>
  </si>
  <si>
    <t>Barem</t>
  </si>
  <si>
    <t>NOM DE L'ACCIÓ FORMATIVA</t>
  </si>
  <si>
    <t>NÚM. D'HORES</t>
  </si>
  <si>
    <t>TOTAL</t>
  </si>
  <si>
    <t>Punts</t>
  </si>
  <si>
    <t>Puntuació</t>
  </si>
  <si>
    <t xml:space="preserve">Formulari de valoració prèvia de mèrits </t>
  </si>
  <si>
    <t xml:space="preserve">B) Per cursos i activitats formatives amb aprofitament i adients a la plaça a proveïr </t>
  </si>
  <si>
    <t>TOTAL MÈRITS</t>
  </si>
  <si>
    <r>
      <rPr>
        <b/>
        <sz val="9"/>
        <color theme="1"/>
        <rFont val="Verdana"/>
        <family val="2"/>
      </rPr>
      <t>Nom de la titulació</t>
    </r>
    <r>
      <rPr>
        <sz val="9"/>
        <color theme="1"/>
        <rFont val="Verdana"/>
        <family val="2"/>
      </rPr>
      <t xml:space="preserve"> (excepte la que dona accés a participar en el procés)</t>
    </r>
  </si>
  <si>
    <t>COGNOMS, NOM</t>
  </si>
  <si>
    <t>recompte</t>
  </si>
  <si>
    <t>semestres</t>
  </si>
  <si>
    <t>C) Titulacions acadèmiques complementàries o superiors</t>
  </si>
  <si>
    <t>màxim</t>
  </si>
  <si>
    <t>APARTAT</t>
  </si>
  <si>
    <t>D) Nivell superior català</t>
  </si>
  <si>
    <t>E) Nivell competències digitals (ACTIC / COMPETIC)</t>
  </si>
  <si>
    <t>Nivell Mitjà</t>
  </si>
  <si>
    <t>Nivell Avançat</t>
  </si>
  <si>
    <t xml:space="preserve">Superior (C2) </t>
  </si>
  <si>
    <t>Selecciona</t>
  </si>
  <si>
    <t>A)  Per experiència professional en funcions equiparables a les del lloc a proveir</t>
  </si>
  <si>
    <t>PUNTUACIÓ MÀXIMA</t>
  </si>
  <si>
    <t>punts per semestre treballat o fracció</t>
  </si>
  <si>
    <t>A qualsevol administració pública, a raó de</t>
  </si>
  <si>
    <t>En el sector privat, a raó de</t>
  </si>
  <si>
    <t>% JORNADA</t>
  </si>
  <si>
    <t>COMPROVACIÓ VIDA LABORAL</t>
  </si>
  <si>
    <r>
      <t xml:space="preserve">TOTAL EXPERIÈNCIA PROFESSIONAL </t>
    </r>
    <r>
      <rPr>
        <sz val="11"/>
        <color theme="1"/>
        <rFont val="Verdana"/>
        <family val="2"/>
      </rPr>
      <t>(APLICAT LLIDAR MÀXIM)</t>
    </r>
  </si>
  <si>
    <t>ENTRE 41 i 100 HORES</t>
  </si>
  <si>
    <t>ENTRE 101 i 200 HORES</t>
  </si>
  <si>
    <t>201 HORES o més</t>
  </si>
  <si>
    <t>Data fi curs</t>
  </si>
  <si>
    <t>Observacions</t>
  </si>
  <si>
    <t>Final termini presentació instàncies</t>
  </si>
  <si>
    <t>FINS A 12 HORES</t>
  </si>
  <si>
    <t>ENTRE 12 i 40 HORES</t>
  </si>
  <si>
    <r>
      <t xml:space="preserve">TOTAL ACCIONS FORMATIVES </t>
    </r>
    <r>
      <rPr>
        <sz val="11"/>
        <color theme="1"/>
        <rFont val="Verdana"/>
        <family val="2"/>
      </rPr>
      <t>(APLICAT LLIDAR MÀXIM)</t>
    </r>
  </si>
  <si>
    <t>Llicenciatura o grau</t>
  </si>
  <si>
    <t>Màster universitari (reconeixement reglat - oficial)</t>
  </si>
  <si>
    <t>0,75</t>
  </si>
  <si>
    <t>1,50</t>
  </si>
  <si>
    <t>C. Titulacions acadèmiques complementàries o superiors</t>
  </si>
  <si>
    <t>Titulacions universitàries, excepte l'acreditada com a requisit d'accés</t>
  </si>
  <si>
    <r>
      <t>Nom de la tiulació</t>
    </r>
    <r>
      <rPr>
        <sz val="9"/>
        <color theme="1"/>
        <rFont val="Verdana"/>
        <family val="2"/>
      </rPr>
      <t xml:space="preserve"> (excepte la que dona accés a participar en el procés)</t>
    </r>
  </si>
  <si>
    <r>
      <rPr>
        <b/>
        <sz val="9"/>
        <color theme="1"/>
        <rFont val="Verdana"/>
        <family val="2"/>
      </rPr>
      <t>Nom de la titulació</t>
    </r>
    <r>
      <rPr>
        <sz val="9"/>
        <color theme="1"/>
        <rFont val="Verdana"/>
        <family val="2"/>
      </rPr>
      <t xml:space="preserve">  (excepte la que dona accés a participar en el procés)</t>
    </r>
  </si>
  <si>
    <t>Diplomatura, enginyeria tècnica</t>
  </si>
  <si>
    <t>Altres títols universitaris propis (màsters o postgraus)</t>
  </si>
  <si>
    <t>0,50</t>
  </si>
  <si>
    <t>D) Nivell superior de català</t>
  </si>
  <si>
    <t>E) Nivell en competències digitals</t>
  </si>
  <si>
    <t>ARQUITECTE/A TÈCNIC/A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</si>
</sst>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i/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i/>
      <sz val="8"/>
      <color theme="1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Yu Gothic Medium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Times New Roman"/>
      <family val="1"/>
    </font>
    <font>
      <sz val="8"/>
      <color theme="1" tint="0.34998626667073579"/>
      <name val="Verdana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ptos"/>
      <family val="2"/>
    </font>
    <font>
      <b/>
      <sz val="12"/>
      <name val="Aptos"/>
      <family val="2"/>
    </font>
    <font>
      <sz val="8"/>
      <color theme="1"/>
      <name val="Verdana"/>
      <family val="2"/>
    </font>
    <font>
      <sz val="11"/>
      <color theme="1"/>
      <name val="Calibri"/>
      <family val="2"/>
      <scheme val="minor"/>
    </font>
    <font>
      <b/>
      <i/>
      <sz val="9"/>
      <color theme="1"/>
      <name val="Verdana"/>
      <family val="2"/>
    </font>
    <font>
      <i/>
      <sz val="9"/>
      <color theme="1" tint="0.249977111117893"/>
      <name val="Verdana"/>
      <family val="2"/>
    </font>
    <font>
      <b/>
      <sz val="8"/>
      <color theme="1" tint="0.249977111117893"/>
      <name val="Verdana"/>
      <family val="2"/>
    </font>
    <font>
      <sz val="8"/>
      <color theme="1" tint="0.249977111117893"/>
      <name val="Verdana"/>
      <family val="2"/>
    </font>
    <font>
      <i/>
      <sz val="8"/>
      <color theme="1" tint="0.249977111117893"/>
      <name val="Verdana"/>
      <family val="2"/>
    </font>
    <font>
      <b/>
      <i/>
      <sz val="8"/>
      <color theme="1" tint="0.249977111117893"/>
      <name val="Verdana"/>
      <family val="2"/>
    </font>
    <font>
      <sz val="8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color theme="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5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/>
    <xf numFmtId="0" fontId="7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7" fillId="0" borderId="1" xfId="0" applyFont="1" applyBorder="1" applyAlignment="1" applyProtection="1">
      <alignment vertical="center"/>
      <protection locked="0"/>
    </xf>
    <xf numFmtId="2" fontId="7" fillId="4" borderId="1" xfId="0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 applyProtection="1">
      <alignment vertical="center"/>
      <protection locked="0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1" xfId="0" quotePrefix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2" fontId="9" fillId="6" borderId="8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9" fillId="6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2" fontId="16" fillId="0" borderId="0" xfId="0" applyNumberFormat="1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19" fillId="5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164" fontId="7" fillId="3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2" fontId="3" fillId="9" borderId="8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justify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2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wrapText="1"/>
    </xf>
    <xf numFmtId="2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23" fillId="0" borderId="0" xfId="0" applyFont="1" applyAlignment="1">
      <alignment vertical="center" wrapText="1"/>
    </xf>
    <xf numFmtId="2" fontId="4" fillId="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1" fillId="11" borderId="13" xfId="0" applyNumberFormat="1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right" vertical="center" wrapText="1" shrinkToFit="1"/>
    </xf>
    <xf numFmtId="2" fontId="4" fillId="4" borderId="16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Alignment="1">
      <alignment horizontal="center" vertical="center"/>
    </xf>
    <xf numFmtId="0" fontId="28" fillId="8" borderId="1" xfId="0" applyFont="1" applyFill="1" applyBorder="1" applyAlignment="1">
      <alignment horizontal="center" vertical="center" wrapText="1"/>
    </xf>
    <xf numFmtId="2" fontId="29" fillId="8" borderId="1" xfId="0" applyNumberFormat="1" applyFont="1" applyFill="1" applyBorder="1" applyAlignment="1">
      <alignment horizontal="center" vertical="center"/>
    </xf>
    <xf numFmtId="9" fontId="30" fillId="0" borderId="1" xfId="1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vertical="center" wrapText="1"/>
    </xf>
    <xf numFmtId="2" fontId="31" fillId="0" borderId="1" xfId="0" applyNumberFormat="1" applyFont="1" applyBorder="1" applyAlignment="1">
      <alignment horizontal="center" vertical="center" wrapText="1"/>
    </xf>
    <xf numFmtId="2" fontId="3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14" fontId="35" fillId="0" borderId="0" xfId="0" applyNumberFormat="1" applyFont="1" applyAlignment="1">
      <alignment horizontal="center"/>
    </xf>
    <xf numFmtId="2" fontId="4" fillId="7" borderId="4" xfId="0" applyNumberFormat="1" applyFont="1" applyFill="1" applyBorder="1" applyAlignment="1">
      <alignment horizontal="right" vertical="center" wrapText="1" shrinkToFit="1"/>
    </xf>
    <xf numFmtId="1" fontId="33" fillId="11" borderId="14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12" fillId="6" borderId="15" xfId="0" applyFont="1" applyFill="1" applyBorder="1" applyAlignment="1">
      <alignment horizontal="left" vertical="center" wrapText="1"/>
    </xf>
    <xf numFmtId="0" fontId="12" fillId="6" borderId="14" xfId="0" applyFont="1" applyFill="1" applyBorder="1" applyAlignment="1">
      <alignment horizontal="left" vertical="center" wrapText="1"/>
    </xf>
    <xf numFmtId="0" fontId="12" fillId="6" borderId="12" xfId="0" applyFont="1" applyFill="1" applyBorder="1" applyAlignment="1">
      <alignment horizontal="left" vertical="center" wrapText="1"/>
    </xf>
    <xf numFmtId="0" fontId="12" fillId="6" borderId="13" xfId="0" applyFont="1" applyFill="1" applyBorder="1" applyAlignment="1">
      <alignment horizontal="left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1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2" fillId="6" borderId="3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14" fontId="34" fillId="0" borderId="1" xfId="0" applyNumberFormat="1" applyFont="1" applyBorder="1" applyAlignment="1" applyProtection="1">
      <alignment horizontal="center" vertical="center"/>
      <protection hidden="1"/>
    </xf>
    <xf numFmtId="0" fontId="4" fillId="7" borderId="3" xfId="0" applyFont="1" applyFill="1" applyBorder="1" applyAlignment="1">
      <alignment horizontal="left" vertical="center" wrapText="1" shrinkToFit="1"/>
    </xf>
    <xf numFmtId="0" fontId="4" fillId="7" borderId="4" xfId="0" applyFont="1" applyFill="1" applyBorder="1" applyAlignment="1">
      <alignment horizontal="left" vertical="center" wrapText="1" shrinkToFit="1"/>
    </xf>
    <xf numFmtId="2" fontId="4" fillId="7" borderId="4" xfId="0" applyNumberFormat="1" applyFont="1" applyFill="1" applyBorder="1" applyAlignment="1">
      <alignment horizontal="left" vertical="center" wrapText="1" shrinkToFit="1"/>
    </xf>
    <xf numFmtId="2" fontId="4" fillId="7" borderId="5" xfId="0" applyNumberFormat="1" applyFont="1" applyFill="1" applyBorder="1" applyAlignment="1">
      <alignment horizontal="left" vertical="center" wrapText="1" shrinkToFit="1"/>
    </xf>
    <xf numFmtId="0" fontId="7" fillId="0" borderId="1" xfId="0" applyFont="1" applyBorder="1" applyAlignment="1" applyProtection="1">
      <alignment horizontal="left" vertical="center"/>
      <protection locked="0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11" fillId="7" borderId="3" xfId="0" quotePrefix="1" applyFont="1" applyFill="1" applyBorder="1" applyAlignment="1">
      <alignment horizontal="center" vertical="center"/>
    </xf>
    <xf numFmtId="0" fontId="11" fillId="7" borderId="5" xfId="0" quotePrefix="1" applyFont="1" applyFill="1" applyBorder="1" applyAlignment="1">
      <alignment horizontal="center" vertical="center"/>
    </xf>
    <xf numFmtId="0" fontId="24" fillId="10" borderId="3" xfId="0" applyFont="1" applyFill="1" applyBorder="1" applyAlignment="1" applyProtection="1">
      <alignment horizontal="left" vertical="center" wrapText="1"/>
      <protection locked="0"/>
    </xf>
    <xf numFmtId="0" fontId="24" fillId="10" borderId="5" xfId="0" applyFont="1" applyFill="1" applyBorder="1" applyAlignment="1" applyProtection="1">
      <alignment horizontal="left" vertical="center" wrapText="1"/>
      <protection locked="0"/>
    </xf>
    <xf numFmtId="0" fontId="11" fillId="7" borderId="1" xfId="0" quotePrefix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2" fontId="8" fillId="0" borderId="3" xfId="0" applyNumberFormat="1" applyFont="1" applyBorder="1" applyAlignment="1" applyProtection="1">
      <alignment horizontal="center" vertical="center" wrapText="1"/>
      <protection locked="0"/>
    </xf>
    <xf numFmtId="2" fontId="8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4" fontId="34" fillId="0" borderId="3" xfId="0" applyNumberFormat="1" applyFont="1" applyBorder="1" applyAlignment="1" applyProtection="1">
      <alignment horizontal="left" vertical="center"/>
      <protection hidden="1"/>
    </xf>
    <xf numFmtId="14" fontId="34" fillId="0" borderId="4" xfId="0" applyNumberFormat="1" applyFont="1" applyBorder="1" applyAlignment="1" applyProtection="1">
      <alignment horizontal="left" vertical="center"/>
      <protection hidden="1"/>
    </xf>
    <xf numFmtId="14" fontId="34" fillId="0" borderId="5" xfId="0" applyNumberFormat="1" applyFont="1" applyBorder="1" applyAlignment="1" applyProtection="1">
      <alignment horizontal="left" vertical="center"/>
      <protection hidden="1"/>
    </xf>
    <xf numFmtId="2" fontId="7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9">
    <dxf>
      <font>
        <color rgb="FFC00000"/>
      </font>
      <fill>
        <patternFill patternType="solid">
          <bgColor rgb="FFFFB7B9"/>
        </patternFill>
      </fill>
    </dxf>
    <dxf>
      <font>
        <color rgb="FFC00000"/>
      </font>
      <fill>
        <patternFill patternType="solid">
          <bgColor rgb="FFFFB7B9"/>
        </patternFill>
      </fill>
    </dxf>
    <dxf>
      <font>
        <color rgb="FFC00000"/>
      </font>
      <fill>
        <patternFill patternType="solid">
          <bgColor rgb="FFFFB7B9"/>
        </patternFill>
      </fill>
    </dxf>
    <dxf>
      <font>
        <color rgb="FFC00000"/>
      </font>
      <fill>
        <patternFill patternType="solid">
          <bgColor rgb="FFFFB7B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justify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B7B9"/>
      <color rgb="FFFF9B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597EB3-97FF-4A36-B52F-7D0BDE2EBF86}" name="Tabla2" displayName="Tabla2" ref="A2:B7" totalsRowShown="0">
  <autoFilter ref="A2:B7" xr:uid="{61597EB3-97FF-4A36-B52F-7D0BDE2EBF86}"/>
  <tableColumns count="2">
    <tableColumn id="1" xr3:uid="{AD46D808-161A-4AD5-B775-2AD9A4E3503E}" name="C) Titulacions acadèmiques complementàries o superiors" dataDxfId="8"/>
    <tableColumn id="2" xr3:uid="{8291F04B-9FDD-44D5-BA5C-A8F86B44A3C6}" name="1,50" dataDxfId="7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C55A208-1A31-48AA-9960-E8A6B35FDF22}" name="Tabla3" displayName="Tabla3" ref="A9:B11" totalsRowShown="0">
  <autoFilter ref="A9:B11" xr:uid="{1C55A208-1A31-48AA-9960-E8A6B35FDF22}"/>
  <tableColumns count="2">
    <tableColumn id="1" xr3:uid="{488024E7-3E4C-4529-81E5-C224B20CFC46}" name="D) Nivell superior català"/>
    <tableColumn id="2" xr3:uid="{8B1A2CC2-0166-4FE2-AA89-5D236DAC8B24}" name="0,50" dataDxfId="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A886E-3936-4E17-8054-FCFD6D94CB1D}" name="Tabla4" displayName="Tabla4" ref="A12:B15" totalsRowShown="0">
  <autoFilter ref="A12:B15" xr:uid="{708A886E-3936-4E17-8054-FCFD6D94CB1D}"/>
  <tableColumns count="2">
    <tableColumn id="1" xr3:uid="{7BC7EEE5-11BA-472E-B7D5-34FE96ECBF8C}" name="E) Nivell competències digitals (ACTIC / COMPETIC)" dataDxfId="5"/>
    <tableColumn id="2" xr3:uid="{7EBAAE1A-6D43-4F9B-9D31-77D6AF4891C3}" name="0,75" dataDxfId="4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9557B-F66C-4C17-A2D2-46C9275E9B50}">
  <dimension ref="A1:B15"/>
  <sheetViews>
    <sheetView workbookViewId="0">
      <selection activeCell="D21" sqref="D21"/>
    </sheetView>
  </sheetViews>
  <sheetFormatPr baseColWidth="10" defaultColWidth="11.5546875" defaultRowHeight="15.6" x14ac:dyDescent="0.3"/>
  <cols>
    <col min="1" max="1" width="58.6640625" style="55" customWidth="1"/>
    <col min="2" max="2" width="13.88671875" style="58" customWidth="1"/>
    <col min="3" max="16384" width="11.5546875" style="55"/>
  </cols>
  <sheetData>
    <row r="1" spans="1:2" x14ac:dyDescent="0.3">
      <c r="A1" s="55" t="s">
        <v>23</v>
      </c>
      <c r="B1" s="58" t="s">
        <v>22</v>
      </c>
    </row>
    <row r="2" spans="1:2" ht="31.2" x14ac:dyDescent="0.3">
      <c r="A2" s="60" t="s">
        <v>21</v>
      </c>
      <c r="B2" s="61" t="s">
        <v>50</v>
      </c>
    </row>
    <row r="3" spans="1:2" x14ac:dyDescent="0.3">
      <c r="A3" s="56" t="s">
        <v>29</v>
      </c>
      <c r="B3" s="59">
        <v>0</v>
      </c>
    </row>
    <row r="4" spans="1:2" x14ac:dyDescent="0.3">
      <c r="A4" s="56" t="s">
        <v>55</v>
      </c>
      <c r="B4" s="59">
        <v>1</v>
      </c>
    </row>
    <row r="5" spans="1:2" x14ac:dyDescent="0.3">
      <c r="A5" s="56" t="s">
        <v>47</v>
      </c>
      <c r="B5" s="59">
        <v>1.2</v>
      </c>
    </row>
    <row r="6" spans="1:2" x14ac:dyDescent="0.3">
      <c r="A6" s="56" t="s">
        <v>48</v>
      </c>
      <c r="B6" s="59">
        <v>1.5</v>
      </c>
    </row>
    <row r="7" spans="1:2" x14ac:dyDescent="0.3">
      <c r="A7" s="56" t="s">
        <v>56</v>
      </c>
      <c r="B7" s="59">
        <v>0.75</v>
      </c>
    </row>
    <row r="8" spans="1:2" x14ac:dyDescent="0.3">
      <c r="A8" s="56"/>
      <c r="B8" s="59"/>
    </row>
    <row r="9" spans="1:2" x14ac:dyDescent="0.3">
      <c r="A9" s="62" t="s">
        <v>24</v>
      </c>
      <c r="B9" s="61" t="s">
        <v>57</v>
      </c>
    </row>
    <row r="10" spans="1:2" x14ac:dyDescent="0.3">
      <c r="A10" s="56" t="s">
        <v>29</v>
      </c>
      <c r="B10" s="59">
        <v>0</v>
      </c>
    </row>
    <row r="11" spans="1:2" x14ac:dyDescent="0.3">
      <c r="A11" s="57" t="s">
        <v>28</v>
      </c>
      <c r="B11" s="59">
        <v>0.5</v>
      </c>
    </row>
    <row r="12" spans="1:2" x14ac:dyDescent="0.3">
      <c r="A12" s="63" t="s">
        <v>25</v>
      </c>
      <c r="B12" s="61" t="s">
        <v>49</v>
      </c>
    </row>
    <row r="13" spans="1:2" x14ac:dyDescent="0.3">
      <c r="A13" s="56" t="s">
        <v>29</v>
      </c>
      <c r="B13" s="59">
        <v>0</v>
      </c>
    </row>
    <row r="14" spans="1:2" x14ac:dyDescent="0.3">
      <c r="A14" s="56" t="s">
        <v>26</v>
      </c>
      <c r="B14" s="59">
        <v>0.25</v>
      </c>
    </row>
    <row r="15" spans="1:2" x14ac:dyDescent="0.3">
      <c r="A15" s="56" t="s">
        <v>27</v>
      </c>
      <c r="B15" s="59">
        <v>0.5</v>
      </c>
    </row>
  </sheetData>
  <sheetProtection algorithmName="SHA-512" hashValue="fBlGcP2QmfxhPHKpg6+bcSOflK+f7QhCGo0BbBPDVpPd3wMGspj58ZQUyPTOJxLJbWYAJZR1yaB7aaEfNP10wQ==" saltValue="mtlFwZ16eLTyRlgz8EcTYw==" spinCount="100000" sheet="1" objects="1" scenarios="1"/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4" tint="-0.249977111117893"/>
    <pageSetUpPr fitToPage="1"/>
  </sheetPr>
  <dimension ref="A1:OS102"/>
  <sheetViews>
    <sheetView tabSelected="1" zoomScaleNormal="100" workbookViewId="0">
      <selection activeCell="I101" sqref="I101"/>
    </sheetView>
  </sheetViews>
  <sheetFormatPr baseColWidth="10" defaultColWidth="11.44140625" defaultRowHeight="14.4" x14ac:dyDescent="0.3"/>
  <cols>
    <col min="1" max="1" width="10.33203125" style="7" customWidth="1"/>
    <col min="2" max="3" width="44.33203125" style="7" customWidth="1"/>
    <col min="4" max="4" width="13.6640625" style="1" customWidth="1"/>
    <col min="5" max="5" width="14.5546875" style="1" customWidth="1"/>
    <col min="6" max="10" width="14.5546875" style="7" customWidth="1"/>
    <col min="11" max="11" width="23.5546875" style="7" bestFit="1" customWidth="1"/>
    <col min="12" max="12" width="13.88671875" style="7" bestFit="1" customWidth="1"/>
    <col min="13" max="16384" width="11.44140625" style="7"/>
  </cols>
  <sheetData>
    <row r="1" spans="1:409" ht="22.2" x14ac:dyDescent="0.3">
      <c r="A1" s="122" t="s">
        <v>14</v>
      </c>
      <c r="B1" s="122"/>
      <c r="C1" s="122"/>
      <c r="D1" s="122"/>
      <c r="E1" s="122"/>
      <c r="F1" s="122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</row>
    <row r="3" spans="1:409" ht="15" customHeight="1" x14ac:dyDescent="0.3">
      <c r="A3" s="15" t="s">
        <v>0</v>
      </c>
      <c r="B3" s="16"/>
      <c r="C3" s="16"/>
      <c r="D3" s="16"/>
      <c r="E3" s="16"/>
      <c r="F3" s="17"/>
      <c r="G3" s="99" t="s">
        <v>43</v>
      </c>
      <c r="H3" s="99"/>
      <c r="I3" s="99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</row>
    <row r="4" spans="1:409" ht="20.100000000000001" customHeight="1" x14ac:dyDescent="0.3">
      <c r="A4" s="135" t="s">
        <v>60</v>
      </c>
      <c r="B4" s="136"/>
      <c r="C4" s="136"/>
      <c r="D4" s="136"/>
      <c r="E4" s="136"/>
      <c r="F4" s="137"/>
      <c r="G4" s="100">
        <v>45754</v>
      </c>
      <c r="H4" s="100"/>
      <c r="I4" s="100"/>
    </row>
    <row r="5" spans="1:409" ht="15" x14ac:dyDescent="0.35">
      <c r="H5" s="79">
        <f>IF(G4&lt;&gt;"",DATE(YEAR(G4)-10,MONTH(G4),DAY(G4)+1),"")</f>
        <v>42102</v>
      </c>
    </row>
    <row r="6" spans="1:409" s="28" customFormat="1" ht="15" customHeight="1" x14ac:dyDescent="0.3">
      <c r="A6" s="127" t="s">
        <v>18</v>
      </c>
      <c r="B6" s="125"/>
      <c r="C6" s="125"/>
      <c r="D6" s="38"/>
      <c r="E6" s="125" t="s">
        <v>1</v>
      </c>
      <c r="F6" s="126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</row>
    <row r="7" spans="1:409" ht="20.100000000000001" customHeight="1" x14ac:dyDescent="0.3">
      <c r="A7" s="128"/>
      <c r="B7" s="129"/>
      <c r="C7" s="129"/>
      <c r="D7" s="130"/>
      <c r="E7" s="131"/>
      <c r="F7" s="132"/>
    </row>
    <row r="8" spans="1:409" ht="15" customHeight="1" x14ac:dyDescent="0.3">
      <c r="A8" s="133" t="s">
        <v>2</v>
      </c>
      <c r="B8" s="133"/>
      <c r="C8" s="133"/>
      <c r="D8" s="133"/>
      <c r="E8" s="133"/>
      <c r="F8" s="13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</row>
    <row r="9" spans="1:409" ht="24.9" customHeight="1" x14ac:dyDescent="0.3">
      <c r="A9" s="20"/>
      <c r="B9" s="4"/>
      <c r="C9" s="4"/>
      <c r="D9" s="4"/>
      <c r="E9" s="5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</row>
    <row r="10" spans="1:409" ht="18.600000000000001" customHeight="1" x14ac:dyDescent="0.3">
      <c r="A10" s="82" t="s">
        <v>30</v>
      </c>
      <c r="B10" s="83"/>
      <c r="C10" s="83"/>
      <c r="D10" s="84"/>
      <c r="E10" s="88" t="s">
        <v>31</v>
      </c>
      <c r="F10" s="8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</row>
    <row r="11" spans="1:409" customFormat="1" ht="12.6" customHeight="1" x14ac:dyDescent="0.3">
      <c r="A11" s="85"/>
      <c r="B11" s="86"/>
      <c r="C11" s="86"/>
      <c r="D11" s="87"/>
      <c r="E11" s="81">
        <v>7</v>
      </c>
      <c r="F11" s="66" t="s">
        <v>12</v>
      </c>
    </row>
    <row r="12" spans="1:409" ht="15" customHeight="1" x14ac:dyDescent="0.3">
      <c r="A12" s="101" t="s">
        <v>33</v>
      </c>
      <c r="B12" s="102"/>
      <c r="C12" s="67">
        <v>0.4</v>
      </c>
      <c r="D12" s="103" t="s">
        <v>32</v>
      </c>
      <c r="E12" s="103"/>
      <c r="F12" s="104"/>
      <c r="G12" s="96" t="s">
        <v>36</v>
      </c>
      <c r="H12" s="97"/>
      <c r="I12" s="9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</row>
    <row r="13" spans="1:409" ht="22.8" x14ac:dyDescent="0.3">
      <c r="A13" s="32" t="s">
        <v>3</v>
      </c>
      <c r="B13" s="32" t="s">
        <v>4</v>
      </c>
      <c r="C13" s="32" t="s">
        <v>5</v>
      </c>
      <c r="D13" s="32" t="s">
        <v>6</v>
      </c>
      <c r="E13" s="32" t="s">
        <v>7</v>
      </c>
      <c r="F13" s="32" t="s">
        <v>12</v>
      </c>
      <c r="G13" s="70" t="s">
        <v>20</v>
      </c>
      <c r="H13" s="70" t="s">
        <v>35</v>
      </c>
      <c r="I13" s="70" t="s">
        <v>12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</row>
    <row r="14" spans="1:409" x14ac:dyDescent="0.3">
      <c r="A14" s="9">
        <v>1</v>
      </c>
      <c r="B14" s="21"/>
      <c r="C14" s="21"/>
      <c r="D14" s="50"/>
      <c r="E14" s="51"/>
      <c r="F14" s="22">
        <f>ROUND(($E14-$D14)/182.5,2)*$C$12</f>
        <v>0</v>
      </c>
      <c r="G14" s="71" t="str">
        <f>IF(F14&gt;0,ROUND(($E14-$D14)/182.5,2),"")</f>
        <v/>
      </c>
      <c r="H14" s="72"/>
      <c r="I14" s="73">
        <f>F14*H14</f>
        <v>0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</row>
    <row r="15" spans="1:409" x14ac:dyDescent="0.3">
      <c r="A15" s="9">
        <v>2</v>
      </c>
      <c r="B15" s="21"/>
      <c r="C15" s="21"/>
      <c r="D15" s="50"/>
      <c r="E15" s="51"/>
      <c r="F15" s="22">
        <f t="shared" ref="F15:F23" si="0">ROUND(($E15-$D15)/182.5,2)*$C$12</f>
        <v>0</v>
      </c>
      <c r="G15" s="71" t="str">
        <f t="shared" ref="G15:G23" si="1">IF(F15&gt;0,ROUND(($E15-$D15)/182.5,2),"")</f>
        <v/>
      </c>
      <c r="H15" s="72"/>
      <c r="I15" s="73">
        <f t="shared" ref="I15:I23" si="2">F15*H15</f>
        <v>0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</row>
    <row r="16" spans="1:409" x14ac:dyDescent="0.3">
      <c r="A16" s="9">
        <v>3</v>
      </c>
      <c r="B16" s="21"/>
      <c r="C16" s="21"/>
      <c r="D16" s="50"/>
      <c r="E16" s="51"/>
      <c r="F16" s="22">
        <f t="shared" si="0"/>
        <v>0</v>
      </c>
      <c r="G16" s="71" t="str">
        <f t="shared" si="1"/>
        <v/>
      </c>
      <c r="H16" s="72"/>
      <c r="I16" s="73">
        <f t="shared" si="2"/>
        <v>0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</row>
    <row r="17" spans="1:409" x14ac:dyDescent="0.3">
      <c r="A17" s="9">
        <v>4</v>
      </c>
      <c r="B17" s="21"/>
      <c r="C17" s="21"/>
      <c r="D17" s="50"/>
      <c r="E17" s="51"/>
      <c r="F17" s="22">
        <f t="shared" si="0"/>
        <v>0</v>
      </c>
      <c r="G17" s="71" t="str">
        <f t="shared" si="1"/>
        <v/>
      </c>
      <c r="H17" s="72"/>
      <c r="I17" s="73">
        <f t="shared" si="2"/>
        <v>0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</row>
    <row r="18" spans="1:409" x14ac:dyDescent="0.3">
      <c r="A18" s="9">
        <v>5</v>
      </c>
      <c r="B18" s="21"/>
      <c r="C18" s="21"/>
      <c r="D18" s="50"/>
      <c r="E18" s="51"/>
      <c r="F18" s="22">
        <f t="shared" si="0"/>
        <v>0</v>
      </c>
      <c r="G18" s="71" t="str">
        <f t="shared" si="1"/>
        <v/>
      </c>
      <c r="H18" s="72"/>
      <c r="I18" s="73">
        <f t="shared" si="2"/>
        <v>0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</row>
    <row r="19" spans="1:409" x14ac:dyDescent="0.3">
      <c r="A19" s="9">
        <v>6</v>
      </c>
      <c r="B19" s="21"/>
      <c r="C19" s="21"/>
      <c r="D19" s="50"/>
      <c r="E19" s="51"/>
      <c r="F19" s="22">
        <f t="shared" si="0"/>
        <v>0</v>
      </c>
      <c r="G19" s="71" t="str">
        <f t="shared" si="1"/>
        <v/>
      </c>
      <c r="H19" s="72"/>
      <c r="I19" s="73">
        <f t="shared" si="2"/>
        <v>0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</row>
    <row r="20" spans="1:409" x14ac:dyDescent="0.3">
      <c r="A20" s="9">
        <v>7</v>
      </c>
      <c r="B20" s="21"/>
      <c r="C20" s="21"/>
      <c r="D20" s="50"/>
      <c r="E20" s="51"/>
      <c r="F20" s="22">
        <f t="shared" si="0"/>
        <v>0</v>
      </c>
      <c r="G20" s="71" t="str">
        <f t="shared" si="1"/>
        <v/>
      </c>
      <c r="H20" s="72"/>
      <c r="I20" s="73">
        <f t="shared" si="2"/>
        <v>0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</row>
    <row r="21" spans="1:409" x14ac:dyDescent="0.3">
      <c r="A21" s="9">
        <v>8</v>
      </c>
      <c r="B21" s="21"/>
      <c r="C21" s="21"/>
      <c r="D21" s="50"/>
      <c r="E21" s="51"/>
      <c r="F21" s="22">
        <f t="shared" si="0"/>
        <v>0</v>
      </c>
      <c r="G21" s="71" t="str">
        <f t="shared" si="1"/>
        <v/>
      </c>
      <c r="H21" s="72"/>
      <c r="I21" s="73">
        <f t="shared" si="2"/>
        <v>0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</row>
    <row r="22" spans="1:409" x14ac:dyDescent="0.3">
      <c r="A22" s="9">
        <v>9</v>
      </c>
      <c r="B22" s="21"/>
      <c r="C22" s="21"/>
      <c r="D22" s="50"/>
      <c r="E22" s="51"/>
      <c r="F22" s="22">
        <f t="shared" si="0"/>
        <v>0</v>
      </c>
      <c r="G22" s="71" t="str">
        <f t="shared" si="1"/>
        <v/>
      </c>
      <c r="H22" s="72"/>
      <c r="I22" s="73">
        <f t="shared" si="2"/>
        <v>0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</row>
    <row r="23" spans="1:409" ht="15" thickBot="1" x14ac:dyDescent="0.35">
      <c r="A23" s="9">
        <v>10</v>
      </c>
      <c r="B23" s="21"/>
      <c r="C23" s="21"/>
      <c r="D23" s="50"/>
      <c r="E23" s="51"/>
      <c r="F23" s="22">
        <f t="shared" si="0"/>
        <v>0</v>
      </c>
      <c r="G23" s="71" t="str">
        <f t="shared" si="1"/>
        <v/>
      </c>
      <c r="H23" s="72"/>
      <c r="I23" s="73">
        <f t="shared" si="2"/>
        <v>0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</row>
    <row r="24" spans="1:409" ht="15" thickBot="1" x14ac:dyDescent="0.35">
      <c r="A24" s="10"/>
      <c r="B24" s="11"/>
      <c r="C24" s="11"/>
      <c r="D24" s="123" t="s">
        <v>11</v>
      </c>
      <c r="E24" s="124"/>
      <c r="F24" s="68">
        <f>SUM(F14:F23)</f>
        <v>0</v>
      </c>
      <c r="G24" s="74">
        <f>SUM(G14:G23)</f>
        <v>0</v>
      </c>
      <c r="H24" s="75"/>
      <c r="I24" s="74">
        <f t="shared" ref="I24" si="3">SUM(I14:I23)</f>
        <v>0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</row>
    <row r="25" spans="1:409" ht="17.399999999999999" customHeight="1" x14ac:dyDescent="0.3">
      <c r="A25" s="6"/>
      <c r="B25" s="19"/>
      <c r="C25" s="19"/>
      <c r="D25" s="2"/>
      <c r="E25" s="2"/>
      <c r="F25" s="1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</row>
    <row r="26" spans="1:409" ht="15" customHeight="1" x14ac:dyDescent="0.3">
      <c r="A26" s="101" t="s">
        <v>34</v>
      </c>
      <c r="B26" s="102"/>
      <c r="C26" s="80">
        <v>0.2</v>
      </c>
      <c r="D26" s="103" t="s">
        <v>32</v>
      </c>
      <c r="E26" s="103"/>
      <c r="F26" s="104"/>
      <c r="G26" s="96" t="s">
        <v>36</v>
      </c>
      <c r="H26" s="97"/>
      <c r="I26" s="98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</row>
    <row r="27" spans="1:409" ht="22.8" x14ac:dyDescent="0.3">
      <c r="A27" s="32" t="s">
        <v>3</v>
      </c>
      <c r="B27" s="32" t="s">
        <v>4</v>
      </c>
      <c r="C27" s="32" t="s">
        <v>5</v>
      </c>
      <c r="D27" s="32" t="s">
        <v>6</v>
      </c>
      <c r="E27" s="32" t="s">
        <v>7</v>
      </c>
      <c r="F27" s="32" t="s">
        <v>12</v>
      </c>
      <c r="G27" s="70" t="s">
        <v>20</v>
      </c>
      <c r="H27" s="70" t="s">
        <v>35</v>
      </c>
      <c r="I27" s="70" t="s">
        <v>12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</row>
    <row r="28" spans="1:409" x14ac:dyDescent="0.3">
      <c r="A28" s="9">
        <v>1</v>
      </c>
      <c r="B28" s="21"/>
      <c r="C28" s="24"/>
      <c r="D28" s="50"/>
      <c r="E28" s="51"/>
      <c r="F28" s="22">
        <f>ROUND(($E28-$D28)/182.5,2)*$C$26</f>
        <v>0</v>
      </c>
      <c r="G28" s="71" t="str">
        <f>IF(F28&gt;0,ROUND(($E28-$D28)/182.5,2),"")</f>
        <v/>
      </c>
      <c r="H28" s="72"/>
      <c r="I28" s="73">
        <f>F28*H28</f>
        <v>0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</row>
    <row r="29" spans="1:409" x14ac:dyDescent="0.3">
      <c r="A29" s="9">
        <v>2</v>
      </c>
      <c r="B29" s="21"/>
      <c r="C29" s="21"/>
      <c r="D29" s="50"/>
      <c r="E29" s="51"/>
      <c r="F29" s="22">
        <f t="shared" ref="F29:F37" si="4">ROUND(($E29-$D29)/182.5,2)*$C$26</f>
        <v>0</v>
      </c>
      <c r="G29" s="71" t="str">
        <f t="shared" ref="G29:G37" si="5">IF(F29&gt;0,ROUND(($E29-$D29)/182.5,2),"")</f>
        <v/>
      </c>
      <c r="H29" s="72"/>
      <c r="I29" s="73">
        <f t="shared" ref="I29:I37" si="6">F29*H29</f>
        <v>0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</row>
    <row r="30" spans="1:409" x14ac:dyDescent="0.3">
      <c r="A30" s="9">
        <v>3</v>
      </c>
      <c r="B30" s="21"/>
      <c r="C30" s="21"/>
      <c r="D30" s="50"/>
      <c r="E30" s="51"/>
      <c r="F30" s="22">
        <f t="shared" si="4"/>
        <v>0</v>
      </c>
      <c r="G30" s="71" t="str">
        <f t="shared" si="5"/>
        <v/>
      </c>
      <c r="H30" s="72"/>
      <c r="I30" s="73">
        <f t="shared" si="6"/>
        <v>0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</row>
    <row r="31" spans="1:409" x14ac:dyDescent="0.3">
      <c r="A31" s="9">
        <v>4</v>
      </c>
      <c r="B31" s="21"/>
      <c r="C31" s="21"/>
      <c r="D31" s="50"/>
      <c r="E31" s="51"/>
      <c r="F31" s="22">
        <f t="shared" si="4"/>
        <v>0</v>
      </c>
      <c r="G31" s="71" t="str">
        <f t="shared" si="5"/>
        <v/>
      </c>
      <c r="H31" s="72"/>
      <c r="I31" s="73">
        <f t="shared" si="6"/>
        <v>0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</row>
    <row r="32" spans="1:409" x14ac:dyDescent="0.3">
      <c r="A32" s="9">
        <v>5</v>
      </c>
      <c r="B32" s="21"/>
      <c r="C32" s="21"/>
      <c r="D32" s="50"/>
      <c r="E32" s="51"/>
      <c r="F32" s="22">
        <f t="shared" si="4"/>
        <v>0</v>
      </c>
      <c r="G32" s="71" t="str">
        <f t="shared" si="5"/>
        <v/>
      </c>
      <c r="H32" s="72"/>
      <c r="I32" s="73">
        <f t="shared" si="6"/>
        <v>0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</row>
    <row r="33" spans="1:409" x14ac:dyDescent="0.3">
      <c r="A33" s="9">
        <v>6</v>
      </c>
      <c r="B33" s="21"/>
      <c r="C33" s="21"/>
      <c r="D33" s="50"/>
      <c r="E33" s="51"/>
      <c r="F33" s="22">
        <f t="shared" si="4"/>
        <v>0</v>
      </c>
      <c r="G33" s="71" t="str">
        <f t="shared" si="5"/>
        <v/>
      </c>
      <c r="H33" s="72"/>
      <c r="I33" s="73">
        <f t="shared" si="6"/>
        <v>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</row>
    <row r="34" spans="1:409" x14ac:dyDescent="0.3">
      <c r="A34" s="9">
        <v>7</v>
      </c>
      <c r="B34" s="21"/>
      <c r="C34" s="21"/>
      <c r="D34" s="50"/>
      <c r="E34" s="51"/>
      <c r="F34" s="22">
        <f t="shared" si="4"/>
        <v>0</v>
      </c>
      <c r="G34" s="71" t="str">
        <f t="shared" si="5"/>
        <v/>
      </c>
      <c r="H34" s="72"/>
      <c r="I34" s="73">
        <f t="shared" si="6"/>
        <v>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</row>
    <row r="35" spans="1:409" x14ac:dyDescent="0.3">
      <c r="A35" s="9">
        <v>8</v>
      </c>
      <c r="B35" s="21"/>
      <c r="C35" s="21"/>
      <c r="D35" s="50"/>
      <c r="E35" s="51"/>
      <c r="F35" s="22">
        <f t="shared" si="4"/>
        <v>0</v>
      </c>
      <c r="G35" s="71" t="str">
        <f t="shared" si="5"/>
        <v/>
      </c>
      <c r="H35" s="72"/>
      <c r="I35" s="73">
        <f t="shared" si="6"/>
        <v>0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</row>
    <row r="36" spans="1:409" x14ac:dyDescent="0.3">
      <c r="A36" s="9">
        <v>9</v>
      </c>
      <c r="B36" s="21"/>
      <c r="C36" s="21"/>
      <c r="D36" s="50"/>
      <c r="E36" s="51"/>
      <c r="F36" s="22">
        <f t="shared" si="4"/>
        <v>0</v>
      </c>
      <c r="G36" s="71" t="str">
        <f t="shared" si="5"/>
        <v/>
      </c>
      <c r="H36" s="72"/>
      <c r="I36" s="73">
        <f t="shared" si="6"/>
        <v>0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</row>
    <row r="37" spans="1:409" ht="15" thickBot="1" x14ac:dyDescent="0.35">
      <c r="A37" s="9">
        <v>10</v>
      </c>
      <c r="B37" s="21"/>
      <c r="C37" s="21"/>
      <c r="D37" s="50"/>
      <c r="E37" s="51"/>
      <c r="F37" s="22">
        <f t="shared" si="4"/>
        <v>0</v>
      </c>
      <c r="G37" s="71" t="str">
        <f t="shared" si="5"/>
        <v/>
      </c>
      <c r="H37" s="72"/>
      <c r="I37" s="73">
        <f t="shared" si="6"/>
        <v>0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</row>
    <row r="38" spans="1:409" ht="15" thickBot="1" x14ac:dyDescent="0.35">
      <c r="A38" s="10"/>
      <c r="B38" s="11"/>
      <c r="C38" s="11"/>
      <c r="D38" s="123" t="s">
        <v>11</v>
      </c>
      <c r="E38" s="124"/>
      <c r="F38" s="23">
        <f>SUM(F28:F37)</f>
        <v>0</v>
      </c>
      <c r="G38" s="74">
        <f>SUM(G28:G37)</f>
        <v>0</v>
      </c>
      <c r="H38" s="75"/>
      <c r="I38" s="74">
        <f t="shared" ref="I38" si="7">SUM(I28:I37)</f>
        <v>0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</row>
    <row r="39" spans="1:409" ht="15" thickBot="1" x14ac:dyDescent="0.35">
      <c r="A39" s="20"/>
      <c r="B39" s="4"/>
      <c r="C39" s="4"/>
      <c r="D39" s="4"/>
      <c r="E39" s="5"/>
      <c r="F39" s="69">
        <f>F24+F38</f>
        <v>0</v>
      </c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  <c r="IX39" s="25"/>
      <c r="IY39" s="25"/>
      <c r="IZ39" s="25"/>
      <c r="JA39" s="25"/>
      <c r="JB39" s="25"/>
      <c r="JC39" s="25"/>
      <c r="JD39" s="25"/>
      <c r="JE39" s="25"/>
      <c r="JF39" s="25"/>
      <c r="JG39" s="25"/>
      <c r="JH39" s="25"/>
      <c r="JI39" s="25"/>
      <c r="JJ39" s="25"/>
      <c r="JK39" s="25"/>
      <c r="JL39" s="25"/>
      <c r="JM39" s="25"/>
      <c r="JN39" s="25"/>
      <c r="JO39" s="25"/>
      <c r="JP39" s="25"/>
      <c r="JQ39" s="25"/>
      <c r="JR39" s="25"/>
      <c r="JS39" s="25"/>
      <c r="JT39" s="25"/>
      <c r="JU39" s="25"/>
      <c r="JV39" s="25"/>
      <c r="JW39" s="25"/>
      <c r="JX39" s="25"/>
      <c r="JY39" s="25"/>
      <c r="JZ39" s="25"/>
      <c r="KA39" s="25"/>
      <c r="KB39" s="25"/>
      <c r="KC39" s="25"/>
      <c r="KD39" s="25"/>
      <c r="KE39" s="25"/>
      <c r="KF39" s="25"/>
      <c r="KG39" s="25"/>
      <c r="KH39" s="25"/>
      <c r="KI39" s="25"/>
      <c r="KJ39" s="25"/>
      <c r="KK39" s="25"/>
      <c r="KL39" s="2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25"/>
      <c r="KX39" s="25"/>
      <c r="KY39" s="25"/>
      <c r="KZ39" s="25"/>
      <c r="LA39" s="25"/>
      <c r="LB39" s="25"/>
      <c r="LC39" s="25"/>
      <c r="LD39" s="25"/>
      <c r="LE39" s="25"/>
      <c r="LF39" s="25"/>
      <c r="LG39" s="25"/>
      <c r="LH39" s="25"/>
      <c r="LI39" s="25"/>
      <c r="LJ39" s="25"/>
      <c r="LK39" s="25"/>
      <c r="LL39" s="25"/>
      <c r="LM39" s="25"/>
      <c r="LN39" s="25"/>
      <c r="LO39" s="25"/>
      <c r="LP39" s="25"/>
      <c r="LQ39" s="25"/>
      <c r="LR39" s="25"/>
      <c r="LS39" s="25"/>
      <c r="LT39" s="25"/>
      <c r="LU39" s="25"/>
      <c r="LV39" s="25"/>
      <c r="LW39" s="25"/>
      <c r="LX39" s="25"/>
      <c r="LY39" s="25"/>
      <c r="LZ39" s="25"/>
      <c r="MA39" s="25"/>
      <c r="MB39" s="25"/>
      <c r="MC39" s="25"/>
      <c r="MD39" s="25"/>
      <c r="ME39" s="25"/>
      <c r="MF39" s="25"/>
      <c r="MG39" s="25"/>
      <c r="MH39" s="25"/>
      <c r="MI39" s="25"/>
      <c r="MJ39" s="25"/>
      <c r="MK39" s="25"/>
      <c r="ML39" s="25"/>
      <c r="MM39" s="25"/>
      <c r="MN39" s="2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25"/>
      <c r="NB39" s="25"/>
      <c r="NC39" s="25"/>
      <c r="ND39" s="25"/>
      <c r="NE39" s="25"/>
      <c r="NF39" s="25"/>
      <c r="NG39" s="25"/>
      <c r="NH39" s="25"/>
      <c r="NI39" s="25"/>
      <c r="NJ39" s="25"/>
      <c r="NK39" s="25"/>
      <c r="NL39" s="25"/>
      <c r="NM39" s="25"/>
      <c r="NN39" s="25"/>
      <c r="NO39" s="25"/>
      <c r="NP39" s="25"/>
      <c r="NQ39" s="25"/>
      <c r="NR39" s="25"/>
      <c r="NS39" s="25"/>
      <c r="NT39" s="25"/>
      <c r="NU39" s="25"/>
      <c r="NV39" s="25"/>
      <c r="NW39" s="25"/>
      <c r="NX39" s="25"/>
      <c r="NY39" s="25"/>
      <c r="NZ39" s="25"/>
      <c r="OA39" s="25"/>
      <c r="OB39" s="25"/>
      <c r="OC39" s="25"/>
      <c r="OD39" s="25"/>
      <c r="OE39" s="25"/>
      <c r="OF39" s="25"/>
      <c r="OG39" s="25"/>
      <c r="OH39" s="25"/>
      <c r="OI39" s="25"/>
      <c r="OJ39" s="25"/>
      <c r="OK39" s="25"/>
      <c r="OL39" s="25"/>
      <c r="OM39" s="25"/>
      <c r="ON39" s="25"/>
      <c r="OO39" s="25"/>
      <c r="OP39" s="25"/>
      <c r="OQ39" s="25"/>
      <c r="OR39" s="25"/>
      <c r="OS39" s="25"/>
    </row>
    <row r="40" spans="1:409" ht="23.25" customHeight="1" thickBot="1" x14ac:dyDescent="0.35">
      <c r="A40" s="106" t="s">
        <v>37</v>
      </c>
      <c r="B40" s="107"/>
      <c r="C40" s="107"/>
      <c r="D40" s="107"/>
      <c r="E40" s="108"/>
      <c r="F40" s="36">
        <f>IF(F39&gt;$E$11,$E$11,F39)</f>
        <v>0</v>
      </c>
    </row>
    <row r="43" spans="1:409" ht="18.600000000000001" customHeight="1" x14ac:dyDescent="0.3">
      <c r="A43" s="82" t="s">
        <v>15</v>
      </c>
      <c r="B43" s="83"/>
      <c r="C43" s="83"/>
      <c r="D43" s="84"/>
      <c r="E43" s="88" t="s">
        <v>31</v>
      </c>
      <c r="F43" s="8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M43" s="6"/>
      <c r="ON43" s="6"/>
      <c r="OO43" s="6"/>
      <c r="OP43" s="6"/>
      <c r="OQ43" s="6"/>
      <c r="OR43" s="6"/>
      <c r="OS43" s="6"/>
    </row>
    <row r="44" spans="1:409" customFormat="1" ht="12.6" customHeight="1" x14ac:dyDescent="0.3">
      <c r="A44" s="85"/>
      <c r="B44" s="86"/>
      <c r="C44" s="86"/>
      <c r="D44" s="87"/>
      <c r="E44" s="81">
        <v>2</v>
      </c>
      <c r="F44" s="66" t="s">
        <v>12</v>
      </c>
    </row>
    <row r="45" spans="1:409" customFormat="1" ht="12.6" customHeight="1" x14ac:dyDescent="0.3"/>
    <row r="46" spans="1:409" ht="22.8" x14ac:dyDescent="0.3">
      <c r="A46" s="3" t="s">
        <v>3</v>
      </c>
      <c r="B46" s="121" t="s">
        <v>9</v>
      </c>
      <c r="C46" s="121"/>
      <c r="D46" s="31" t="s">
        <v>41</v>
      </c>
      <c r="E46" s="31" t="s">
        <v>10</v>
      </c>
      <c r="F46" s="33" t="s">
        <v>44</v>
      </c>
      <c r="G46" s="33" t="s">
        <v>45</v>
      </c>
      <c r="H46" s="33" t="s">
        <v>38</v>
      </c>
      <c r="I46" s="33" t="s">
        <v>39</v>
      </c>
      <c r="J46" s="34" t="s">
        <v>40</v>
      </c>
      <c r="K46" s="34" t="s">
        <v>42</v>
      </c>
    </row>
    <row r="47" spans="1:409" x14ac:dyDescent="0.3">
      <c r="A47" s="9">
        <v>1</v>
      </c>
      <c r="B47" s="105"/>
      <c r="C47" s="105"/>
      <c r="D47" s="50"/>
      <c r="E47" s="77"/>
      <c r="F47" s="22" t="str">
        <f>IF(AND(E47&gt;=1,E47&lt;=11),0.1,"")</f>
        <v/>
      </c>
      <c r="G47" s="22" t="str">
        <f>IF(AND(E47&gt;=12,E47&lt;=40),0.2,"")</f>
        <v/>
      </c>
      <c r="H47" s="22" t="str">
        <f>IF(AND(E47&gt;=41,E47&lt;=100),0.4,"")</f>
        <v/>
      </c>
      <c r="I47" s="22" t="str">
        <f>IF(AND(E47&gt;=101,E47&lt;=200),0.6,"")</f>
        <v/>
      </c>
      <c r="J47" s="22" t="str">
        <f>IF(E47&gt;=201,0.75,"")</f>
        <v/>
      </c>
      <c r="K47" s="76"/>
    </row>
    <row r="48" spans="1:409" x14ac:dyDescent="0.3">
      <c r="A48" s="9">
        <v>2</v>
      </c>
      <c r="B48" s="105"/>
      <c r="C48" s="105"/>
      <c r="D48" s="50"/>
      <c r="E48" s="77"/>
      <c r="F48" s="22" t="str">
        <f t="shared" ref="F48:F76" si="8">IF(AND(E48&gt;=1,E48&lt;=11),0.1,"")</f>
        <v/>
      </c>
      <c r="G48" s="22" t="str">
        <f t="shared" ref="G48:G76" si="9">IF(AND(E48&gt;=12,E48&lt;=40),0.2,"")</f>
        <v/>
      </c>
      <c r="H48" s="22" t="str">
        <f t="shared" ref="H48:H76" si="10">IF(AND(E48&gt;=41,E48&lt;=100),0.4,"")</f>
        <v/>
      </c>
      <c r="I48" s="22" t="str">
        <f t="shared" ref="I48:I76" si="11">IF(AND(E48&gt;=101,E48&lt;=200),0.6,"")</f>
        <v/>
      </c>
      <c r="J48" s="22" t="str">
        <f t="shared" ref="J48:J76" si="12">IF(E48&gt;=201,0.75,"")</f>
        <v/>
      </c>
      <c r="K48" s="76"/>
    </row>
    <row r="49" spans="1:11" x14ac:dyDescent="0.3">
      <c r="A49" s="9">
        <v>3</v>
      </c>
      <c r="B49" s="105"/>
      <c r="C49" s="105"/>
      <c r="D49" s="50"/>
      <c r="E49" s="77"/>
      <c r="F49" s="22" t="str">
        <f t="shared" si="8"/>
        <v/>
      </c>
      <c r="G49" s="22" t="str">
        <f t="shared" si="9"/>
        <v/>
      </c>
      <c r="H49" s="22" t="str">
        <f t="shared" si="10"/>
        <v/>
      </c>
      <c r="I49" s="22" t="str">
        <f t="shared" si="11"/>
        <v/>
      </c>
      <c r="J49" s="22" t="str">
        <f t="shared" si="12"/>
        <v/>
      </c>
      <c r="K49" s="76"/>
    </row>
    <row r="50" spans="1:11" x14ac:dyDescent="0.3">
      <c r="A50" s="9">
        <v>4</v>
      </c>
      <c r="B50" s="105"/>
      <c r="C50" s="105"/>
      <c r="D50" s="50"/>
      <c r="E50" s="77"/>
      <c r="F50" s="22" t="str">
        <f t="shared" si="8"/>
        <v/>
      </c>
      <c r="G50" s="22" t="str">
        <f t="shared" si="9"/>
        <v/>
      </c>
      <c r="H50" s="22" t="str">
        <f t="shared" si="10"/>
        <v/>
      </c>
      <c r="I50" s="22" t="str">
        <f t="shared" si="11"/>
        <v/>
      </c>
      <c r="J50" s="22" t="str">
        <f t="shared" si="12"/>
        <v/>
      </c>
      <c r="K50" s="76"/>
    </row>
    <row r="51" spans="1:11" ht="14.4" customHeight="1" x14ac:dyDescent="0.3">
      <c r="A51" s="9">
        <v>5</v>
      </c>
      <c r="B51" s="105"/>
      <c r="C51" s="105"/>
      <c r="D51" s="50"/>
      <c r="E51" s="77"/>
      <c r="F51" s="22" t="str">
        <f t="shared" si="8"/>
        <v/>
      </c>
      <c r="G51" s="22" t="str">
        <f t="shared" si="9"/>
        <v/>
      </c>
      <c r="H51" s="22" t="str">
        <f t="shared" si="10"/>
        <v/>
      </c>
      <c r="I51" s="22" t="str">
        <f t="shared" si="11"/>
        <v/>
      </c>
      <c r="J51" s="22" t="str">
        <f t="shared" si="12"/>
        <v/>
      </c>
      <c r="K51" s="76"/>
    </row>
    <row r="52" spans="1:11" x14ac:dyDescent="0.3">
      <c r="A52" s="9">
        <v>6</v>
      </c>
      <c r="B52" s="105"/>
      <c r="C52" s="105"/>
      <c r="D52" s="50"/>
      <c r="E52" s="77"/>
      <c r="F52" s="22" t="str">
        <f t="shared" si="8"/>
        <v/>
      </c>
      <c r="G52" s="22" t="str">
        <f t="shared" si="9"/>
        <v/>
      </c>
      <c r="H52" s="22" t="str">
        <f t="shared" si="10"/>
        <v/>
      </c>
      <c r="I52" s="22" t="str">
        <f t="shared" si="11"/>
        <v/>
      </c>
      <c r="J52" s="22" t="str">
        <f t="shared" si="12"/>
        <v/>
      </c>
      <c r="K52" s="76"/>
    </row>
    <row r="53" spans="1:11" x14ac:dyDescent="0.3">
      <c r="A53" s="9">
        <v>7</v>
      </c>
      <c r="B53" s="105"/>
      <c r="C53" s="105"/>
      <c r="D53" s="50"/>
      <c r="E53" s="77"/>
      <c r="F53" s="22" t="str">
        <f t="shared" si="8"/>
        <v/>
      </c>
      <c r="G53" s="22" t="str">
        <f t="shared" si="9"/>
        <v/>
      </c>
      <c r="H53" s="22" t="str">
        <f t="shared" si="10"/>
        <v/>
      </c>
      <c r="I53" s="22" t="str">
        <f t="shared" si="11"/>
        <v/>
      </c>
      <c r="J53" s="22" t="str">
        <f t="shared" si="12"/>
        <v/>
      </c>
      <c r="K53" s="76"/>
    </row>
    <row r="54" spans="1:11" x14ac:dyDescent="0.3">
      <c r="A54" s="9">
        <v>8</v>
      </c>
      <c r="B54" s="105"/>
      <c r="C54" s="105"/>
      <c r="D54" s="50"/>
      <c r="E54" s="77"/>
      <c r="F54" s="22" t="str">
        <f t="shared" si="8"/>
        <v/>
      </c>
      <c r="G54" s="22" t="str">
        <f t="shared" si="9"/>
        <v/>
      </c>
      <c r="H54" s="22" t="str">
        <f t="shared" si="10"/>
        <v/>
      </c>
      <c r="I54" s="22" t="str">
        <f t="shared" si="11"/>
        <v/>
      </c>
      <c r="J54" s="22" t="str">
        <f t="shared" si="12"/>
        <v/>
      </c>
      <c r="K54" s="76"/>
    </row>
    <row r="55" spans="1:11" x14ac:dyDescent="0.3">
      <c r="A55" s="9">
        <v>9</v>
      </c>
      <c r="B55" s="105"/>
      <c r="C55" s="105"/>
      <c r="D55" s="50"/>
      <c r="E55" s="77"/>
      <c r="F55" s="22" t="str">
        <f t="shared" si="8"/>
        <v/>
      </c>
      <c r="G55" s="22" t="str">
        <f t="shared" si="9"/>
        <v/>
      </c>
      <c r="H55" s="22" t="str">
        <f t="shared" si="10"/>
        <v/>
      </c>
      <c r="I55" s="22" t="str">
        <f t="shared" si="11"/>
        <v/>
      </c>
      <c r="J55" s="22" t="str">
        <f t="shared" si="12"/>
        <v/>
      </c>
      <c r="K55" s="76"/>
    </row>
    <row r="56" spans="1:11" x14ac:dyDescent="0.3">
      <c r="A56" s="9">
        <v>10</v>
      </c>
      <c r="B56" s="105"/>
      <c r="C56" s="105"/>
      <c r="D56" s="50"/>
      <c r="E56" s="77"/>
      <c r="F56" s="22" t="str">
        <f t="shared" si="8"/>
        <v/>
      </c>
      <c r="G56" s="22" t="str">
        <f t="shared" si="9"/>
        <v/>
      </c>
      <c r="H56" s="22" t="str">
        <f t="shared" si="10"/>
        <v/>
      </c>
      <c r="I56" s="22" t="str">
        <f t="shared" si="11"/>
        <v/>
      </c>
      <c r="J56" s="22" t="str">
        <f t="shared" si="12"/>
        <v/>
      </c>
      <c r="K56" s="76"/>
    </row>
    <row r="57" spans="1:11" x14ac:dyDescent="0.3">
      <c r="A57" s="9">
        <v>11</v>
      </c>
      <c r="B57" s="105"/>
      <c r="C57" s="105"/>
      <c r="D57" s="50"/>
      <c r="E57" s="77"/>
      <c r="F57" s="22" t="str">
        <f t="shared" si="8"/>
        <v/>
      </c>
      <c r="G57" s="22" t="str">
        <f t="shared" si="9"/>
        <v/>
      </c>
      <c r="H57" s="22" t="str">
        <f t="shared" si="10"/>
        <v/>
      </c>
      <c r="I57" s="22" t="str">
        <f t="shared" si="11"/>
        <v/>
      </c>
      <c r="J57" s="22" t="str">
        <f t="shared" si="12"/>
        <v/>
      </c>
      <c r="K57" s="76"/>
    </row>
    <row r="58" spans="1:11" x14ac:dyDescent="0.3">
      <c r="A58" s="9">
        <v>12</v>
      </c>
      <c r="B58" s="105"/>
      <c r="C58" s="105"/>
      <c r="D58" s="50"/>
      <c r="E58" s="77"/>
      <c r="F58" s="22" t="str">
        <f t="shared" si="8"/>
        <v/>
      </c>
      <c r="G58" s="22" t="str">
        <f t="shared" si="9"/>
        <v/>
      </c>
      <c r="H58" s="22" t="str">
        <f t="shared" si="10"/>
        <v/>
      </c>
      <c r="I58" s="22" t="str">
        <f t="shared" si="11"/>
        <v/>
      </c>
      <c r="J58" s="22" t="str">
        <f t="shared" si="12"/>
        <v/>
      </c>
      <c r="K58" s="76"/>
    </row>
    <row r="59" spans="1:11" x14ac:dyDescent="0.3">
      <c r="A59" s="9">
        <v>13</v>
      </c>
      <c r="B59" s="105"/>
      <c r="C59" s="105"/>
      <c r="D59" s="50"/>
      <c r="E59" s="77"/>
      <c r="F59" s="22" t="str">
        <f t="shared" si="8"/>
        <v/>
      </c>
      <c r="G59" s="22" t="str">
        <f t="shared" si="9"/>
        <v/>
      </c>
      <c r="H59" s="22" t="str">
        <f t="shared" si="10"/>
        <v/>
      </c>
      <c r="I59" s="22" t="str">
        <f t="shared" si="11"/>
        <v/>
      </c>
      <c r="J59" s="22" t="str">
        <f t="shared" si="12"/>
        <v/>
      </c>
      <c r="K59" s="76"/>
    </row>
    <row r="60" spans="1:11" x14ac:dyDescent="0.3">
      <c r="A60" s="9">
        <v>14</v>
      </c>
      <c r="B60" s="105"/>
      <c r="C60" s="105"/>
      <c r="D60" s="50"/>
      <c r="E60" s="77"/>
      <c r="F60" s="22" t="str">
        <f t="shared" si="8"/>
        <v/>
      </c>
      <c r="G60" s="22" t="str">
        <f t="shared" si="9"/>
        <v/>
      </c>
      <c r="H60" s="22" t="str">
        <f t="shared" si="10"/>
        <v/>
      </c>
      <c r="I60" s="22" t="str">
        <f t="shared" si="11"/>
        <v/>
      </c>
      <c r="J60" s="22" t="str">
        <f t="shared" si="12"/>
        <v/>
      </c>
      <c r="K60" s="76"/>
    </row>
    <row r="61" spans="1:11" x14ac:dyDescent="0.3">
      <c r="A61" s="9">
        <v>15</v>
      </c>
      <c r="B61" s="105"/>
      <c r="C61" s="105"/>
      <c r="D61" s="50"/>
      <c r="E61" s="77"/>
      <c r="F61" s="22" t="str">
        <f t="shared" si="8"/>
        <v/>
      </c>
      <c r="G61" s="22" t="str">
        <f t="shared" si="9"/>
        <v/>
      </c>
      <c r="H61" s="22" t="str">
        <f t="shared" si="10"/>
        <v/>
      </c>
      <c r="I61" s="22" t="str">
        <f t="shared" si="11"/>
        <v/>
      </c>
      <c r="J61" s="22" t="str">
        <f t="shared" si="12"/>
        <v/>
      </c>
      <c r="K61" s="76"/>
    </row>
    <row r="62" spans="1:11" x14ac:dyDescent="0.3">
      <c r="A62" s="9">
        <v>16</v>
      </c>
      <c r="B62" s="105"/>
      <c r="C62" s="105"/>
      <c r="D62" s="50"/>
      <c r="E62" s="77"/>
      <c r="F62" s="22" t="str">
        <f t="shared" si="8"/>
        <v/>
      </c>
      <c r="G62" s="22" t="str">
        <f t="shared" si="9"/>
        <v/>
      </c>
      <c r="H62" s="22" t="str">
        <f t="shared" si="10"/>
        <v/>
      </c>
      <c r="I62" s="22" t="str">
        <f t="shared" si="11"/>
        <v/>
      </c>
      <c r="J62" s="22" t="str">
        <f t="shared" si="12"/>
        <v/>
      </c>
      <c r="K62" s="76"/>
    </row>
    <row r="63" spans="1:11" x14ac:dyDescent="0.3">
      <c r="A63" s="9">
        <v>17</v>
      </c>
      <c r="B63" s="105"/>
      <c r="C63" s="105"/>
      <c r="D63" s="50"/>
      <c r="E63" s="77"/>
      <c r="F63" s="22" t="str">
        <f t="shared" si="8"/>
        <v/>
      </c>
      <c r="G63" s="22" t="str">
        <f t="shared" si="9"/>
        <v/>
      </c>
      <c r="H63" s="22" t="str">
        <f t="shared" si="10"/>
        <v/>
      </c>
      <c r="I63" s="22" t="str">
        <f t="shared" si="11"/>
        <v/>
      </c>
      <c r="J63" s="22" t="str">
        <f t="shared" si="12"/>
        <v/>
      </c>
      <c r="K63" s="76"/>
    </row>
    <row r="64" spans="1:11" x14ac:dyDescent="0.3">
      <c r="A64" s="9">
        <v>18</v>
      </c>
      <c r="B64" s="105"/>
      <c r="C64" s="105"/>
      <c r="D64" s="50"/>
      <c r="E64" s="77"/>
      <c r="F64" s="22" t="str">
        <f t="shared" si="8"/>
        <v/>
      </c>
      <c r="G64" s="22" t="str">
        <f t="shared" si="9"/>
        <v/>
      </c>
      <c r="H64" s="22" t="str">
        <f t="shared" si="10"/>
        <v/>
      </c>
      <c r="I64" s="22" t="str">
        <f t="shared" si="11"/>
        <v/>
      </c>
      <c r="J64" s="22" t="str">
        <f t="shared" si="12"/>
        <v/>
      </c>
      <c r="K64" s="76"/>
    </row>
    <row r="65" spans="1:11" x14ac:dyDescent="0.3">
      <c r="A65" s="9">
        <v>19</v>
      </c>
      <c r="B65" s="105"/>
      <c r="C65" s="105"/>
      <c r="D65" s="50"/>
      <c r="E65" s="77"/>
      <c r="F65" s="22" t="str">
        <f t="shared" si="8"/>
        <v/>
      </c>
      <c r="G65" s="22" t="str">
        <f t="shared" si="9"/>
        <v/>
      </c>
      <c r="H65" s="22" t="str">
        <f t="shared" si="10"/>
        <v/>
      </c>
      <c r="I65" s="22" t="str">
        <f t="shared" si="11"/>
        <v/>
      </c>
      <c r="J65" s="22" t="str">
        <f t="shared" si="12"/>
        <v/>
      </c>
      <c r="K65" s="76"/>
    </row>
    <row r="66" spans="1:11" x14ac:dyDescent="0.3">
      <c r="A66" s="9">
        <v>20</v>
      </c>
      <c r="B66" s="105"/>
      <c r="C66" s="105"/>
      <c r="D66" s="50"/>
      <c r="E66" s="77"/>
      <c r="F66" s="22" t="str">
        <f t="shared" si="8"/>
        <v/>
      </c>
      <c r="G66" s="22" t="str">
        <f t="shared" si="9"/>
        <v/>
      </c>
      <c r="H66" s="22" t="str">
        <f t="shared" si="10"/>
        <v/>
      </c>
      <c r="I66" s="22" t="str">
        <f t="shared" si="11"/>
        <v/>
      </c>
      <c r="J66" s="22" t="str">
        <f t="shared" si="12"/>
        <v/>
      </c>
      <c r="K66" s="76"/>
    </row>
    <row r="67" spans="1:11" x14ac:dyDescent="0.3">
      <c r="A67" s="9">
        <v>21</v>
      </c>
      <c r="B67" s="105"/>
      <c r="C67" s="105"/>
      <c r="D67" s="50"/>
      <c r="E67" s="77"/>
      <c r="F67" s="22" t="str">
        <f t="shared" si="8"/>
        <v/>
      </c>
      <c r="G67" s="22" t="str">
        <f t="shared" si="9"/>
        <v/>
      </c>
      <c r="H67" s="22" t="str">
        <f t="shared" si="10"/>
        <v/>
      </c>
      <c r="I67" s="22" t="str">
        <f t="shared" si="11"/>
        <v/>
      </c>
      <c r="J67" s="22" t="str">
        <f t="shared" si="12"/>
        <v/>
      </c>
      <c r="K67" s="76"/>
    </row>
    <row r="68" spans="1:11" x14ac:dyDescent="0.3">
      <c r="A68" s="9">
        <v>22</v>
      </c>
      <c r="B68" s="105"/>
      <c r="C68" s="105"/>
      <c r="D68" s="50"/>
      <c r="E68" s="77"/>
      <c r="F68" s="22" t="str">
        <f t="shared" si="8"/>
        <v/>
      </c>
      <c r="G68" s="22" t="str">
        <f t="shared" si="9"/>
        <v/>
      </c>
      <c r="H68" s="22" t="str">
        <f t="shared" si="10"/>
        <v/>
      </c>
      <c r="I68" s="22" t="str">
        <f t="shared" si="11"/>
        <v/>
      </c>
      <c r="J68" s="22" t="str">
        <f t="shared" si="12"/>
        <v/>
      </c>
      <c r="K68" s="76"/>
    </row>
    <row r="69" spans="1:11" x14ac:dyDescent="0.3">
      <c r="A69" s="9">
        <v>23</v>
      </c>
      <c r="B69" s="105"/>
      <c r="C69" s="105"/>
      <c r="D69" s="50"/>
      <c r="E69" s="77"/>
      <c r="F69" s="22" t="str">
        <f t="shared" si="8"/>
        <v/>
      </c>
      <c r="G69" s="22" t="str">
        <f t="shared" si="9"/>
        <v/>
      </c>
      <c r="H69" s="22" t="str">
        <f t="shared" si="10"/>
        <v/>
      </c>
      <c r="I69" s="22" t="str">
        <f t="shared" si="11"/>
        <v/>
      </c>
      <c r="J69" s="22" t="str">
        <f t="shared" si="12"/>
        <v/>
      </c>
      <c r="K69" s="76"/>
    </row>
    <row r="70" spans="1:11" x14ac:dyDescent="0.3">
      <c r="A70" s="9">
        <v>24</v>
      </c>
      <c r="B70" s="105"/>
      <c r="C70" s="105"/>
      <c r="D70" s="50"/>
      <c r="E70" s="77"/>
      <c r="F70" s="22" t="str">
        <f t="shared" si="8"/>
        <v/>
      </c>
      <c r="G70" s="22" t="str">
        <f t="shared" si="9"/>
        <v/>
      </c>
      <c r="H70" s="22" t="str">
        <f t="shared" si="10"/>
        <v/>
      </c>
      <c r="I70" s="22" t="str">
        <f t="shared" si="11"/>
        <v/>
      </c>
      <c r="J70" s="22" t="str">
        <f t="shared" si="12"/>
        <v/>
      </c>
      <c r="K70" s="76"/>
    </row>
    <row r="71" spans="1:11" ht="14.4" customHeight="1" x14ac:dyDescent="0.3">
      <c r="A71" s="9">
        <v>25</v>
      </c>
      <c r="B71" s="105"/>
      <c r="C71" s="105"/>
      <c r="D71" s="50"/>
      <c r="E71" s="77"/>
      <c r="F71" s="22" t="str">
        <f t="shared" si="8"/>
        <v/>
      </c>
      <c r="G71" s="22" t="str">
        <f t="shared" si="9"/>
        <v/>
      </c>
      <c r="H71" s="22" t="str">
        <f t="shared" si="10"/>
        <v/>
      </c>
      <c r="I71" s="22" t="str">
        <f t="shared" si="11"/>
        <v/>
      </c>
      <c r="J71" s="22" t="str">
        <f t="shared" si="12"/>
        <v/>
      </c>
      <c r="K71" s="76"/>
    </row>
    <row r="72" spans="1:11" x14ac:dyDescent="0.3">
      <c r="A72" s="9">
        <v>26</v>
      </c>
      <c r="B72" s="105"/>
      <c r="C72" s="105"/>
      <c r="D72" s="50"/>
      <c r="E72" s="77"/>
      <c r="F72" s="22" t="str">
        <f t="shared" si="8"/>
        <v/>
      </c>
      <c r="G72" s="22" t="str">
        <f t="shared" si="9"/>
        <v/>
      </c>
      <c r="H72" s="22" t="str">
        <f t="shared" si="10"/>
        <v/>
      </c>
      <c r="I72" s="22" t="str">
        <f t="shared" si="11"/>
        <v/>
      </c>
      <c r="J72" s="22" t="str">
        <f t="shared" si="12"/>
        <v/>
      </c>
      <c r="K72" s="76"/>
    </row>
    <row r="73" spans="1:11" x14ac:dyDescent="0.3">
      <c r="A73" s="9">
        <v>27</v>
      </c>
      <c r="B73" s="105"/>
      <c r="C73" s="105"/>
      <c r="D73" s="50"/>
      <c r="E73" s="77"/>
      <c r="F73" s="22" t="str">
        <f t="shared" si="8"/>
        <v/>
      </c>
      <c r="G73" s="22" t="str">
        <f t="shared" si="9"/>
        <v/>
      </c>
      <c r="H73" s="22" t="str">
        <f t="shared" si="10"/>
        <v/>
      </c>
      <c r="I73" s="22" t="str">
        <f t="shared" si="11"/>
        <v/>
      </c>
      <c r="J73" s="22" t="str">
        <f t="shared" si="12"/>
        <v/>
      </c>
      <c r="K73" s="76"/>
    </row>
    <row r="74" spans="1:11" x14ac:dyDescent="0.3">
      <c r="A74" s="9">
        <v>28</v>
      </c>
      <c r="B74" s="105"/>
      <c r="C74" s="105"/>
      <c r="D74" s="50"/>
      <c r="E74" s="77"/>
      <c r="F74" s="22" t="str">
        <f t="shared" si="8"/>
        <v/>
      </c>
      <c r="G74" s="22" t="str">
        <f t="shared" si="9"/>
        <v/>
      </c>
      <c r="H74" s="22" t="str">
        <f t="shared" si="10"/>
        <v/>
      </c>
      <c r="I74" s="22" t="str">
        <f t="shared" si="11"/>
        <v/>
      </c>
      <c r="J74" s="22" t="str">
        <f t="shared" si="12"/>
        <v/>
      </c>
      <c r="K74" s="76"/>
    </row>
    <row r="75" spans="1:11" x14ac:dyDescent="0.3">
      <c r="A75" s="9">
        <v>29</v>
      </c>
      <c r="B75" s="105"/>
      <c r="C75" s="105"/>
      <c r="D75" s="50"/>
      <c r="E75" s="77"/>
      <c r="F75" s="22" t="str">
        <f t="shared" si="8"/>
        <v/>
      </c>
      <c r="G75" s="22" t="str">
        <f t="shared" si="9"/>
        <v/>
      </c>
      <c r="H75" s="22" t="str">
        <f t="shared" si="10"/>
        <v/>
      </c>
      <c r="I75" s="22" t="str">
        <f t="shared" si="11"/>
        <v/>
      </c>
      <c r="J75" s="22" t="str">
        <f t="shared" si="12"/>
        <v/>
      </c>
      <c r="K75" s="76"/>
    </row>
    <row r="76" spans="1:11" x14ac:dyDescent="0.3">
      <c r="A76" s="9">
        <v>30</v>
      </c>
      <c r="B76" s="105"/>
      <c r="C76" s="105"/>
      <c r="D76" s="50"/>
      <c r="E76" s="77"/>
      <c r="F76" s="22" t="str">
        <f t="shared" si="8"/>
        <v/>
      </c>
      <c r="G76" s="22" t="str">
        <f t="shared" si="9"/>
        <v/>
      </c>
      <c r="H76" s="22" t="str">
        <f t="shared" si="10"/>
        <v/>
      </c>
      <c r="I76" s="22" t="str">
        <f t="shared" si="11"/>
        <v/>
      </c>
      <c r="J76" s="22" t="str">
        <f t="shared" si="12"/>
        <v/>
      </c>
      <c r="K76" s="76"/>
    </row>
    <row r="77" spans="1:11" ht="15" customHeight="1" x14ac:dyDescent="0.3">
      <c r="A77" s="12"/>
      <c r="B77" s="13"/>
      <c r="C77" s="13"/>
      <c r="F77" s="64">
        <f>SUM(F47:F76)</f>
        <v>0</v>
      </c>
      <c r="G77" s="64">
        <f>SUM(G47:G76)</f>
        <v>0</v>
      </c>
      <c r="H77" s="64">
        <f>SUM(H47:H76)</f>
        <v>0</v>
      </c>
      <c r="I77" s="64">
        <f>SUM(I47:I76)</f>
        <v>0</v>
      </c>
      <c r="J77" s="64">
        <f>SUM(J47:J76)</f>
        <v>0</v>
      </c>
    </row>
    <row r="78" spans="1:11" ht="10.5" customHeight="1" x14ac:dyDescent="0.3">
      <c r="A78" s="47"/>
      <c r="B78" s="40"/>
      <c r="C78" s="40"/>
      <c r="D78" s="49"/>
      <c r="E78" s="78" t="s">
        <v>19</v>
      </c>
      <c r="F78" s="48">
        <f>COUNT(F47:F76)</f>
        <v>0</v>
      </c>
      <c r="G78" s="48">
        <f>COUNT(G47:G76)</f>
        <v>0</v>
      </c>
      <c r="H78" s="48">
        <f>COUNT(H47:H76)</f>
        <v>0</v>
      </c>
      <c r="I78" s="48">
        <f>COUNT(I47:I76)</f>
        <v>0</v>
      </c>
      <c r="J78" s="48">
        <f>COUNT(J47:J76)</f>
        <v>0</v>
      </c>
    </row>
    <row r="79" spans="1:11" ht="15" thickBot="1" x14ac:dyDescent="0.35">
      <c r="A79" s="119"/>
      <c r="B79" s="120"/>
      <c r="C79" s="120"/>
      <c r="D79" s="120"/>
      <c r="F79" s="138">
        <f>F77+G77+H77+I77+J77</f>
        <v>0</v>
      </c>
      <c r="G79" s="65"/>
      <c r="H79" s="65"/>
      <c r="I79" s="65"/>
      <c r="J79" s="65"/>
    </row>
    <row r="80" spans="1:11" ht="23.25" customHeight="1" thickBot="1" x14ac:dyDescent="0.35">
      <c r="A80" s="106" t="s">
        <v>46</v>
      </c>
      <c r="B80" s="107"/>
      <c r="C80" s="107"/>
      <c r="D80" s="107"/>
      <c r="E80" s="108"/>
      <c r="F80" s="39">
        <f>IF(F79&gt;$E$44,$E$44,F79)</f>
        <v>0</v>
      </c>
      <c r="G80" s="40"/>
      <c r="H80" s="40"/>
    </row>
    <row r="81" spans="1:409" x14ac:dyDescent="0.3">
      <c r="A81" s="6"/>
      <c r="B81" s="19"/>
      <c r="C81" s="19"/>
      <c r="D81" s="19"/>
      <c r="E81" s="19"/>
      <c r="F81" s="19"/>
      <c r="G81" s="19"/>
    </row>
    <row r="82" spans="1:409" ht="18.600000000000001" customHeight="1" x14ac:dyDescent="0.3">
      <c r="A82" s="82" t="s">
        <v>51</v>
      </c>
      <c r="B82" s="83"/>
      <c r="C82" s="83"/>
      <c r="D82" s="84"/>
      <c r="E82" s="88" t="s">
        <v>31</v>
      </c>
      <c r="F82" s="8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  <c r="IW82" s="6"/>
      <c r="IX82" s="6"/>
      <c r="IY82" s="6"/>
      <c r="IZ82" s="6"/>
      <c r="JA82" s="6"/>
      <c r="JB82" s="6"/>
      <c r="JC82" s="6"/>
      <c r="JD82" s="6"/>
      <c r="JE82" s="6"/>
      <c r="JF82" s="6"/>
      <c r="JG82" s="6"/>
      <c r="JH82" s="6"/>
      <c r="JI82" s="6"/>
      <c r="JJ82" s="6"/>
      <c r="JK82" s="6"/>
      <c r="JL82" s="6"/>
      <c r="JM82" s="6"/>
      <c r="JN82" s="6"/>
      <c r="JO82" s="6"/>
      <c r="JP82" s="6"/>
      <c r="JQ82" s="6"/>
      <c r="JR82" s="6"/>
      <c r="JS82" s="6"/>
      <c r="JT82" s="6"/>
      <c r="JU82" s="6"/>
      <c r="JV82" s="6"/>
      <c r="JW82" s="6"/>
      <c r="JX82" s="6"/>
      <c r="JY82" s="6"/>
      <c r="JZ82" s="6"/>
      <c r="KA82" s="6"/>
      <c r="KB82" s="6"/>
      <c r="KC82" s="6"/>
      <c r="KD82" s="6"/>
      <c r="KE82" s="6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KU82" s="6"/>
      <c r="KV82" s="6"/>
      <c r="KW82" s="6"/>
      <c r="KX82" s="6"/>
      <c r="KY82" s="6"/>
      <c r="KZ82" s="6"/>
      <c r="LA82" s="6"/>
      <c r="LB82" s="6"/>
      <c r="LC82" s="6"/>
      <c r="LD82" s="6"/>
      <c r="LE82" s="6"/>
      <c r="LF82" s="6"/>
      <c r="LG82" s="6"/>
      <c r="LH82" s="6"/>
      <c r="LI82" s="6"/>
      <c r="LJ82" s="6"/>
      <c r="LK82" s="6"/>
      <c r="LL82" s="6"/>
      <c r="LM82" s="6"/>
      <c r="LN82" s="6"/>
      <c r="LO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MC82" s="6"/>
      <c r="MD82" s="6"/>
      <c r="ME82" s="6"/>
      <c r="MF82" s="6"/>
      <c r="MG82" s="6"/>
      <c r="MH82" s="6"/>
      <c r="MI82" s="6"/>
      <c r="MJ82" s="6"/>
      <c r="MK82" s="6"/>
      <c r="ML82" s="6"/>
      <c r="MM82" s="6"/>
      <c r="MN82" s="6"/>
      <c r="MO82" s="6"/>
      <c r="MP82" s="6"/>
      <c r="MQ82" s="6"/>
      <c r="MR82" s="6"/>
      <c r="MS82" s="6"/>
      <c r="MT82" s="6"/>
      <c r="MU82" s="6"/>
      <c r="MV82" s="6"/>
      <c r="MW82" s="6"/>
      <c r="MX82" s="6"/>
      <c r="MY82" s="6"/>
      <c r="MZ82" s="6"/>
      <c r="NA82" s="6"/>
      <c r="NB82" s="6"/>
      <c r="NC82" s="6"/>
      <c r="ND82" s="6"/>
      <c r="NE82" s="6"/>
      <c r="NF82" s="6"/>
      <c r="NG82" s="6"/>
      <c r="NH82" s="6"/>
      <c r="NI82" s="6"/>
      <c r="NJ82" s="6"/>
      <c r="NK82" s="6"/>
      <c r="NL82" s="6"/>
      <c r="NM82" s="6"/>
      <c r="NN82" s="6"/>
      <c r="NO82" s="6"/>
      <c r="NP82" s="6"/>
      <c r="NQ82" s="6"/>
      <c r="NR82" s="6"/>
      <c r="NS82" s="6"/>
      <c r="NT82" s="6"/>
      <c r="NU82" s="6"/>
      <c r="NV82" s="6"/>
      <c r="NW82" s="6"/>
      <c r="NX82" s="6"/>
      <c r="NY82" s="6"/>
      <c r="NZ82" s="6"/>
      <c r="OA82" s="6"/>
      <c r="OB82" s="6"/>
      <c r="OC82" s="6"/>
      <c r="OD82" s="6"/>
      <c r="OE82" s="6"/>
      <c r="OF82" s="6"/>
      <c r="OG82" s="6"/>
      <c r="OH82" s="6"/>
      <c r="OI82" s="6"/>
      <c r="OJ82" s="6"/>
      <c r="OK82" s="6"/>
      <c r="OL82" s="6"/>
      <c r="OM82" s="6"/>
      <c r="ON82" s="6"/>
      <c r="OO82" s="6"/>
      <c r="OP82" s="6"/>
      <c r="OQ82" s="6"/>
      <c r="OR82" s="6"/>
      <c r="OS82" s="6"/>
    </row>
    <row r="83" spans="1:409" customFormat="1" ht="12.6" customHeight="1" x14ac:dyDescent="0.3">
      <c r="A83" s="85"/>
      <c r="B83" s="86"/>
      <c r="C83" s="86"/>
      <c r="D83" s="87"/>
      <c r="E83" s="81">
        <v>2</v>
      </c>
      <c r="F83" s="66" t="s">
        <v>12</v>
      </c>
    </row>
    <row r="84" spans="1:409" customFormat="1" ht="12.6" customHeight="1" x14ac:dyDescent="0.3"/>
    <row r="85" spans="1:409" x14ac:dyDescent="0.3">
      <c r="A85" s="93" t="s">
        <v>52</v>
      </c>
      <c r="B85" s="94"/>
      <c r="C85" s="94"/>
      <c r="D85" s="94"/>
      <c r="E85" s="94"/>
      <c r="F85" s="95"/>
      <c r="G85" s="41"/>
      <c r="H85" s="41"/>
      <c r="I85" s="41"/>
      <c r="J85" s="41"/>
      <c r="L85" s="41"/>
      <c r="M85" s="41"/>
      <c r="N85" s="41"/>
      <c r="O85" s="41"/>
    </row>
    <row r="86" spans="1:409" x14ac:dyDescent="0.3">
      <c r="A86" s="90" t="s">
        <v>53</v>
      </c>
      <c r="B86" s="91"/>
      <c r="C86" s="92"/>
      <c r="D86" s="114" t="s">
        <v>8</v>
      </c>
      <c r="E86" s="115"/>
      <c r="F86" s="35" t="s">
        <v>13</v>
      </c>
      <c r="G86" s="41"/>
      <c r="H86" s="52"/>
      <c r="I86" s="52"/>
      <c r="J86" s="52"/>
      <c r="K86" s="8"/>
      <c r="L86" s="8"/>
      <c r="M86" s="8"/>
      <c r="N86" s="52"/>
    </row>
    <row r="87" spans="1:409" ht="18" customHeight="1" x14ac:dyDescent="0.3">
      <c r="A87" s="9">
        <v>1</v>
      </c>
      <c r="B87" s="112"/>
      <c r="C87" s="113"/>
      <c r="D87" s="116" t="s">
        <v>29</v>
      </c>
      <c r="E87" s="117"/>
      <c r="F87" s="22">
        <f>IF(D87&lt;&gt;"",INDEX(T_titulació_C,MATCH(D87,L_titulacions,0),2),"")</f>
        <v>0</v>
      </c>
      <c r="G87" s="41"/>
      <c r="H87" s="52"/>
      <c r="I87" s="52"/>
      <c r="J87" s="41"/>
      <c r="N87" s="41"/>
      <c r="O87" s="41"/>
    </row>
    <row r="88" spans="1:409" ht="18" customHeight="1" x14ac:dyDescent="0.3">
      <c r="A88" s="9">
        <v>2</v>
      </c>
      <c r="B88" s="112"/>
      <c r="C88" s="113"/>
      <c r="D88" s="116" t="s">
        <v>29</v>
      </c>
      <c r="E88" s="117"/>
      <c r="F88" s="22">
        <f>IF(D88&lt;&gt;"",INDEX(T_titulació_C,MATCH(D88,L_titulacions,0),2),"")</f>
        <v>0</v>
      </c>
      <c r="G88" s="41"/>
      <c r="H88" s="52"/>
      <c r="I88" s="52"/>
      <c r="J88" s="41"/>
      <c r="N88" s="41"/>
      <c r="O88" s="41"/>
    </row>
    <row r="89" spans="1:409" ht="18" customHeight="1" x14ac:dyDescent="0.3">
      <c r="A89" s="9">
        <v>3</v>
      </c>
      <c r="B89" s="112"/>
      <c r="C89" s="113"/>
      <c r="D89" s="116" t="s">
        <v>29</v>
      </c>
      <c r="E89" s="117"/>
      <c r="F89" s="22">
        <f>IF(D89&lt;&gt;"",INDEX(T_titulació_C,MATCH(D89,L_titulacions,0),2),"")</f>
        <v>0</v>
      </c>
      <c r="G89" s="41"/>
      <c r="H89" s="52"/>
      <c r="I89" s="52"/>
      <c r="J89" s="41"/>
      <c r="N89" s="41"/>
      <c r="O89" s="41"/>
    </row>
    <row r="90" spans="1:409" ht="15" hidden="1" thickBot="1" x14ac:dyDescent="0.35">
      <c r="A90" s="29"/>
      <c r="B90" s="30"/>
      <c r="C90" s="30"/>
      <c r="D90" s="30"/>
      <c r="E90" s="30"/>
      <c r="F90" s="37">
        <f>SUM(F86:F89)</f>
        <v>0</v>
      </c>
      <c r="G90" s="41"/>
      <c r="H90" s="52"/>
      <c r="I90" s="52"/>
      <c r="J90" s="41"/>
      <c r="N90" s="41"/>
      <c r="O90" s="41"/>
    </row>
    <row r="91" spans="1:409" customFormat="1" ht="13.2" customHeight="1" thickBot="1" x14ac:dyDescent="0.35">
      <c r="F91" s="134">
        <f>SUM(F87:F89)</f>
        <v>0</v>
      </c>
    </row>
    <row r="92" spans="1:409" ht="23.25" customHeight="1" thickBot="1" x14ac:dyDescent="0.35">
      <c r="A92" s="106" t="s">
        <v>46</v>
      </c>
      <c r="B92" s="107"/>
      <c r="C92" s="107"/>
      <c r="D92" s="107"/>
      <c r="E92" s="108"/>
      <c r="F92" s="39">
        <f>IF(F91&gt;$E$44,$E$44,F91)</f>
        <v>0</v>
      </c>
      <c r="G92" s="40"/>
      <c r="H92" s="40"/>
    </row>
    <row r="93" spans="1:409" customFormat="1" ht="12.6" customHeight="1" x14ac:dyDescent="0.3"/>
    <row r="94" spans="1:409" x14ac:dyDescent="0.3">
      <c r="A94" s="93" t="s">
        <v>58</v>
      </c>
      <c r="B94" s="94"/>
      <c r="C94" s="94"/>
      <c r="D94" s="94"/>
      <c r="E94" s="94"/>
      <c r="F94" s="95"/>
      <c r="G94" s="41"/>
      <c r="H94" s="41"/>
      <c r="I94" s="41"/>
      <c r="J94" s="41"/>
      <c r="L94" s="41"/>
      <c r="M94" s="41"/>
      <c r="N94" s="41"/>
      <c r="O94" s="41"/>
    </row>
    <row r="95" spans="1:409" x14ac:dyDescent="0.3">
      <c r="A95" s="45" t="s">
        <v>17</v>
      </c>
      <c r="B95" s="46"/>
      <c r="C95" s="46"/>
      <c r="D95" s="118" t="s">
        <v>8</v>
      </c>
      <c r="E95" s="118"/>
      <c r="F95" s="35" t="s">
        <v>13</v>
      </c>
      <c r="H95" s="43"/>
      <c r="I95" s="42"/>
      <c r="J95" s="44"/>
      <c r="L95" s="41"/>
      <c r="M95" s="41"/>
      <c r="N95" s="41"/>
      <c r="O95" s="41"/>
    </row>
    <row r="96" spans="1:409" ht="18" customHeight="1" x14ac:dyDescent="0.3">
      <c r="A96" s="9">
        <v>1</v>
      </c>
      <c r="B96" s="112"/>
      <c r="C96" s="113"/>
      <c r="D96" s="116" t="s">
        <v>29</v>
      </c>
      <c r="E96" s="117"/>
      <c r="F96" s="22">
        <f>IF(D96&lt;&gt;"",INDEX(T_Català_D,MATCH(D96,L_català,0),2),"")</f>
        <v>0</v>
      </c>
      <c r="G96" s="54"/>
      <c r="L96" s="41"/>
      <c r="M96" s="41"/>
      <c r="N96" s="41"/>
      <c r="O96" s="41"/>
    </row>
    <row r="97" spans="1:7" customFormat="1" ht="13.2" customHeight="1" x14ac:dyDescent="0.3"/>
    <row r="98" spans="1:7" ht="15" customHeight="1" x14ac:dyDescent="0.3">
      <c r="A98" s="93" t="s">
        <v>59</v>
      </c>
      <c r="B98" s="94"/>
      <c r="C98" s="94"/>
      <c r="D98" s="94"/>
      <c r="E98" s="94"/>
      <c r="F98" s="95"/>
    </row>
    <row r="99" spans="1:7" x14ac:dyDescent="0.3">
      <c r="A99" s="45" t="s">
        <v>54</v>
      </c>
      <c r="B99" s="46"/>
      <c r="C99" s="46"/>
      <c r="D99" s="118" t="s">
        <v>8</v>
      </c>
      <c r="E99" s="118"/>
      <c r="F99" s="35" t="s">
        <v>13</v>
      </c>
    </row>
    <row r="100" spans="1:7" ht="18" customHeight="1" x14ac:dyDescent="0.3">
      <c r="A100" s="9">
        <v>1</v>
      </c>
      <c r="B100" s="112"/>
      <c r="C100" s="113"/>
      <c r="D100" s="116" t="s">
        <v>29</v>
      </c>
      <c r="E100" s="117"/>
      <c r="F100" s="22">
        <f>IF(D100&lt;&gt;"",INDEX(T_Actic_E,MATCH(D100,L_Actic,0),2),"")</f>
        <v>0</v>
      </c>
      <c r="G100" s="54"/>
    </row>
    <row r="101" spans="1:7" ht="15" thickBot="1" x14ac:dyDescent="0.35">
      <c r="A101" s="26"/>
      <c r="B101" s="27"/>
      <c r="C101" s="27"/>
      <c r="D101" s="27"/>
      <c r="E101" s="25"/>
      <c r="F101" s="69"/>
    </row>
    <row r="102" spans="1:7" ht="27" customHeight="1" thickBot="1" x14ac:dyDescent="0.35">
      <c r="A102" s="109" t="s">
        <v>16</v>
      </c>
      <c r="B102" s="110"/>
      <c r="C102" s="110"/>
      <c r="D102" s="110"/>
      <c r="E102" s="111"/>
      <c r="F102" s="53">
        <f>F40+F80+F92+F96+F100</f>
        <v>0</v>
      </c>
    </row>
  </sheetData>
  <sheetProtection algorithmName="SHA-512" hashValue="xtWZehcGTtukD8EVXJn46I5TkkQM337S9CqbyJhjcUiuBIYGc0w3SwQQGSBo3P9pRKqHuhnJ84AuCCGbJM87Vw==" saltValue="qD+7S9DqJVrYseteGSsEzw==" spinCount="100000" sheet="1" objects="1" scenarios="1"/>
  <protectedRanges>
    <protectedRange sqref="A4:F4" name="Rango1"/>
  </protectedRanges>
  <dataConsolidate/>
  <mergeCells count="76">
    <mergeCell ref="D96:E96"/>
    <mergeCell ref="A1:F1"/>
    <mergeCell ref="D24:E24"/>
    <mergeCell ref="D38:E38"/>
    <mergeCell ref="A4:F4"/>
    <mergeCell ref="E6:F6"/>
    <mergeCell ref="A6:C6"/>
    <mergeCell ref="A7:D7"/>
    <mergeCell ref="E7:F7"/>
    <mergeCell ref="A8:F8"/>
    <mergeCell ref="D12:F12"/>
    <mergeCell ref="A80:E80"/>
    <mergeCell ref="A92:E92"/>
    <mergeCell ref="B66:C66"/>
    <mergeCell ref="A79:D79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64:C64"/>
    <mergeCell ref="B55:C55"/>
    <mergeCell ref="B56:C56"/>
    <mergeCell ref="B57:C57"/>
    <mergeCell ref="B72:C72"/>
    <mergeCell ref="A102:E102"/>
    <mergeCell ref="B87:C87"/>
    <mergeCell ref="D86:E86"/>
    <mergeCell ref="D87:E87"/>
    <mergeCell ref="D88:E88"/>
    <mergeCell ref="B88:C88"/>
    <mergeCell ref="B89:C89"/>
    <mergeCell ref="D89:E89"/>
    <mergeCell ref="A94:F94"/>
    <mergeCell ref="D95:E95"/>
    <mergeCell ref="A98:F98"/>
    <mergeCell ref="D99:E99"/>
    <mergeCell ref="B100:C100"/>
    <mergeCell ref="D100:E100"/>
    <mergeCell ref="B96:C96"/>
    <mergeCell ref="B67:C67"/>
    <mergeCell ref="B68:C68"/>
    <mergeCell ref="B69:C69"/>
    <mergeCell ref="B70:C70"/>
    <mergeCell ref="B71:C71"/>
    <mergeCell ref="A40:E40"/>
    <mergeCell ref="B61:C61"/>
    <mergeCell ref="B62:C62"/>
    <mergeCell ref="B58:C58"/>
    <mergeCell ref="B59:C59"/>
    <mergeCell ref="B60:C60"/>
    <mergeCell ref="G3:I3"/>
    <mergeCell ref="G4:I4"/>
    <mergeCell ref="E10:F10"/>
    <mergeCell ref="A10:D11"/>
    <mergeCell ref="A12:B12"/>
    <mergeCell ref="A82:D83"/>
    <mergeCell ref="E82:F82"/>
    <mergeCell ref="A86:C86"/>
    <mergeCell ref="A85:F85"/>
    <mergeCell ref="G12:I12"/>
    <mergeCell ref="G26:I26"/>
    <mergeCell ref="A43:D44"/>
    <mergeCell ref="E43:F43"/>
    <mergeCell ref="A26:B26"/>
    <mergeCell ref="D26:F26"/>
    <mergeCell ref="B73:C73"/>
    <mergeCell ref="B74:C74"/>
    <mergeCell ref="B75:C75"/>
    <mergeCell ref="B76:C76"/>
    <mergeCell ref="B65:C65"/>
    <mergeCell ref="B63:C63"/>
  </mergeCells>
  <phoneticPr fontId="32" type="noConversion"/>
  <conditionalFormatting sqref="D47:D76">
    <cfRule type="cellIs" dxfId="3" priority="2" operator="greaterThan">
      <formula>$G$4</formula>
    </cfRule>
  </conditionalFormatting>
  <conditionalFormatting sqref="D14:E23">
    <cfRule type="cellIs" dxfId="2" priority="9" operator="greaterThan">
      <formula>$G$4</formula>
    </cfRule>
  </conditionalFormatting>
  <conditionalFormatting sqref="D28:E32 D34:E37">
    <cfRule type="cellIs" dxfId="1" priority="8" operator="greaterThan">
      <formula>$G$4</formula>
    </cfRule>
  </conditionalFormatting>
  <conditionalFormatting sqref="D33:E33">
    <cfRule type="cellIs" dxfId="0" priority="1" operator="greaterThan">
      <formula>$G$4</formula>
    </cfRule>
  </conditionalFormatting>
  <pageMargins left="0.25" right="0.25" top="0.75" bottom="0.75" header="0.3" footer="0.3"/>
  <pageSetup paperSize="9" scale="6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E759BF9-4A0F-4AEC-AA1A-722C4C1025D5}">
          <x14:formula1>
            <xm:f>Ref!$A$3:$A$8</xm:f>
          </x14:formula1>
          <xm:sqref>D87:E89</xm:sqref>
        </x14:dataValidation>
        <x14:dataValidation type="list" allowBlank="1" showInputMessage="1" showErrorMessage="1" xr:uid="{562ABD23-BF4D-427B-881E-30D6C71C1507}">
          <x14:formula1>
            <xm:f>Ref!$A$10:$A$11</xm:f>
          </x14:formula1>
          <xm:sqref>D96:E96</xm:sqref>
        </x14:dataValidation>
        <x14:dataValidation type="list" allowBlank="1" showInputMessage="1" showErrorMessage="1" xr:uid="{6D6D45FE-0BC6-45CA-AD4C-6E5E050B2178}">
          <x14:formula1>
            <xm:f>Ref!$A$13:$A$15</xm:f>
          </x14:formula1>
          <xm:sqref>D100:E100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10</vt:i4>
      </vt:variant>
    </vt:vector>
  </HeadingPairs>
  <TitlesOfParts>
    <vt:vector size="12" baseType="lpstr">
      <vt:lpstr>Ref</vt:lpstr>
      <vt:lpstr>MÈRITS </vt:lpstr>
      <vt:lpstr>'MÈRITS '!Área_de_impresión</vt:lpstr>
      <vt:lpstr>L_Actic</vt:lpstr>
      <vt:lpstr>L_català</vt:lpstr>
      <vt:lpstr>L_punts_actic</vt:lpstr>
      <vt:lpstr>L_punts_català</vt:lpstr>
      <vt:lpstr>L_punts_Titulacions</vt:lpstr>
      <vt:lpstr>L_titulacions</vt:lpstr>
      <vt:lpstr>T_Actic_E</vt:lpstr>
      <vt:lpstr>T_Català_D</vt:lpstr>
      <vt:lpstr>T_titulació_C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Manel Hita</dc:creator>
  <cp:lastModifiedBy>Medina Bueno, M. José</cp:lastModifiedBy>
  <cp:lastPrinted>2026-03-19T12:34:46Z</cp:lastPrinted>
  <dcterms:created xsi:type="dcterms:W3CDTF">2019-02-03T17:32:26Z</dcterms:created>
  <dcterms:modified xsi:type="dcterms:W3CDTF">2026-03-20T14:45:02Z</dcterms:modified>
</cp:coreProperties>
</file>