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Personal\COMPARTICIONS\RECLUTAMENT\PROCESSOS SELECTIUS\OPO\PAMO_OOP\PAMO 2025\25-C-PAMO_OOP24-14 Tècnic auxiliar Biblioteca\"/>
    </mc:Choice>
  </mc:AlternateContent>
  <xr:revisionPtr revIDLastSave="0" documentId="13_ncr:1_{74411B18-5720-4CD3-92D9-4A25AB95D831}" xr6:coauthVersionLast="47" xr6:coauthVersionMax="47" xr10:uidLastSave="{00000000-0000-0000-0000-000000000000}"/>
  <workbookProtection workbookAlgorithmName="SHA-512" workbookHashValue="C1i0t1DEpcMtTwlnQFdO+t8q4HgsUnhBKyGk8NO/dZxotv5e+sCymgYUEHQkF/XvUjB8LmW3OuK7N8mPa+boCQ==" workbookSaltValue="7ZUSSagWtDvTA+9YcRWnqg==" workbookSpinCount="100000" lockStructure="1"/>
  <bookViews>
    <workbookView xWindow="-120" yWindow="-120" windowWidth="29040" windowHeight="15720" activeTab="1" xr2:uid="{00000000-000D-0000-FFFF-FFFF00000000}"/>
  </bookViews>
  <sheets>
    <sheet name="Ref" sheetId="4" r:id="rId1"/>
    <sheet name="MÈRITS " sheetId="1" r:id="rId2"/>
  </sheets>
  <definedNames>
    <definedName name="L_Actic">Tabla4[E) Nivell competències digitals (ACTIC / COMPETIC)]</definedName>
    <definedName name="L_català">Tabla3[D) Nivell superior català]</definedName>
    <definedName name="L_punts_actic">Tabla4[0,50]</definedName>
    <definedName name="L_punts_català">Tabla3[0,50]</definedName>
    <definedName name="L_punts_Titulacions">Tabla2[2,00]</definedName>
    <definedName name="L_titulacions">Tabla2[C) Titulacions acadèmiques complementàries o superiors]</definedName>
    <definedName name="T_Actic_E">Tabla4[]</definedName>
    <definedName name="T_Català_D">Tabla3[]</definedName>
    <definedName name="T_titulació_C">Tabla2[]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3" i="1" l="1"/>
  <c r="I83" i="1"/>
  <c r="H83" i="1"/>
  <c r="G83" i="1"/>
  <c r="F83" i="1"/>
  <c r="J82" i="1"/>
  <c r="I82" i="1"/>
  <c r="H82" i="1"/>
  <c r="G82" i="1"/>
  <c r="F82" i="1"/>
  <c r="J81" i="1"/>
  <c r="I81" i="1"/>
  <c r="H81" i="1"/>
  <c r="G81" i="1"/>
  <c r="F81" i="1"/>
  <c r="J80" i="1"/>
  <c r="I80" i="1"/>
  <c r="H80" i="1"/>
  <c r="G80" i="1"/>
  <c r="F80" i="1"/>
  <c r="J79" i="1"/>
  <c r="I79" i="1"/>
  <c r="H79" i="1"/>
  <c r="G79" i="1"/>
  <c r="F79" i="1"/>
  <c r="J78" i="1"/>
  <c r="I78" i="1"/>
  <c r="H78" i="1"/>
  <c r="G78" i="1"/>
  <c r="F78" i="1"/>
  <c r="J77" i="1"/>
  <c r="I77" i="1"/>
  <c r="H77" i="1"/>
  <c r="G77" i="1"/>
  <c r="F77" i="1"/>
  <c r="J76" i="1"/>
  <c r="I76" i="1"/>
  <c r="H76" i="1"/>
  <c r="G76" i="1"/>
  <c r="F76" i="1"/>
  <c r="J75" i="1"/>
  <c r="I75" i="1"/>
  <c r="H75" i="1"/>
  <c r="G75" i="1"/>
  <c r="F75" i="1"/>
  <c r="J74" i="1"/>
  <c r="I74" i="1"/>
  <c r="H74" i="1"/>
  <c r="G74" i="1"/>
  <c r="F74" i="1"/>
  <c r="G44" i="1"/>
  <c r="G84" i="1" s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14" i="1"/>
  <c r="F15" i="1"/>
  <c r="F16" i="1"/>
  <c r="F17" i="1"/>
  <c r="F18" i="1"/>
  <c r="F19" i="1"/>
  <c r="F20" i="1"/>
  <c r="F21" i="1"/>
  <c r="F22" i="1"/>
  <c r="F13" i="1"/>
  <c r="G45" i="1"/>
  <c r="H45" i="1"/>
  <c r="I45" i="1"/>
  <c r="J45" i="1"/>
  <c r="G46" i="1"/>
  <c r="H46" i="1"/>
  <c r="I46" i="1"/>
  <c r="J46" i="1"/>
  <c r="G47" i="1"/>
  <c r="H47" i="1"/>
  <c r="I47" i="1"/>
  <c r="J47" i="1"/>
  <c r="G48" i="1"/>
  <c r="H48" i="1"/>
  <c r="I48" i="1"/>
  <c r="J48" i="1"/>
  <c r="G49" i="1"/>
  <c r="H49" i="1"/>
  <c r="I49" i="1"/>
  <c r="J49" i="1"/>
  <c r="G50" i="1"/>
  <c r="H50" i="1"/>
  <c r="I50" i="1"/>
  <c r="J50" i="1"/>
  <c r="G51" i="1"/>
  <c r="H51" i="1"/>
  <c r="I51" i="1"/>
  <c r="J51" i="1"/>
  <c r="G52" i="1"/>
  <c r="H52" i="1"/>
  <c r="I52" i="1"/>
  <c r="J52" i="1"/>
  <c r="G53" i="1"/>
  <c r="H53" i="1"/>
  <c r="I53" i="1"/>
  <c r="J53" i="1"/>
  <c r="G54" i="1"/>
  <c r="H54" i="1"/>
  <c r="I54" i="1"/>
  <c r="J54" i="1"/>
  <c r="G55" i="1"/>
  <c r="H55" i="1"/>
  <c r="I55" i="1"/>
  <c r="J55" i="1"/>
  <c r="G56" i="1"/>
  <c r="H56" i="1"/>
  <c r="I56" i="1"/>
  <c r="J56" i="1"/>
  <c r="G57" i="1"/>
  <c r="H57" i="1"/>
  <c r="I57" i="1"/>
  <c r="J57" i="1"/>
  <c r="G58" i="1"/>
  <c r="H58" i="1"/>
  <c r="I58" i="1"/>
  <c r="J58" i="1"/>
  <c r="G59" i="1"/>
  <c r="H59" i="1"/>
  <c r="I59" i="1"/>
  <c r="J59" i="1"/>
  <c r="G60" i="1"/>
  <c r="H60" i="1"/>
  <c r="I60" i="1"/>
  <c r="J60" i="1"/>
  <c r="G61" i="1"/>
  <c r="H61" i="1"/>
  <c r="I61" i="1"/>
  <c r="J61" i="1"/>
  <c r="G62" i="1"/>
  <c r="H62" i="1"/>
  <c r="I62" i="1"/>
  <c r="J62" i="1"/>
  <c r="G63" i="1"/>
  <c r="H63" i="1"/>
  <c r="I63" i="1"/>
  <c r="J63" i="1"/>
  <c r="G64" i="1"/>
  <c r="H64" i="1"/>
  <c r="I64" i="1"/>
  <c r="J64" i="1"/>
  <c r="G65" i="1"/>
  <c r="H65" i="1"/>
  <c r="I65" i="1"/>
  <c r="J65" i="1"/>
  <c r="G66" i="1"/>
  <c r="H66" i="1"/>
  <c r="I66" i="1"/>
  <c r="J66" i="1"/>
  <c r="G67" i="1"/>
  <c r="H67" i="1"/>
  <c r="I67" i="1"/>
  <c r="J67" i="1"/>
  <c r="G68" i="1"/>
  <c r="H68" i="1"/>
  <c r="I68" i="1"/>
  <c r="J68" i="1"/>
  <c r="G69" i="1"/>
  <c r="H69" i="1"/>
  <c r="I69" i="1"/>
  <c r="J69" i="1"/>
  <c r="G70" i="1"/>
  <c r="H70" i="1"/>
  <c r="I70" i="1"/>
  <c r="J70" i="1"/>
  <c r="G71" i="1"/>
  <c r="H71" i="1"/>
  <c r="I71" i="1"/>
  <c r="J71" i="1"/>
  <c r="G72" i="1"/>
  <c r="H72" i="1"/>
  <c r="I72" i="1"/>
  <c r="J72" i="1"/>
  <c r="G73" i="1"/>
  <c r="H73" i="1"/>
  <c r="I73" i="1"/>
  <c r="J73" i="1"/>
  <c r="F28" i="1"/>
  <c r="F29" i="1"/>
  <c r="F30" i="1"/>
  <c r="F31" i="1"/>
  <c r="F32" i="1"/>
  <c r="F33" i="1"/>
  <c r="F34" i="1"/>
  <c r="F35" i="1"/>
  <c r="F36" i="1"/>
  <c r="F27" i="1"/>
  <c r="F103" i="1"/>
  <c r="F99" i="1"/>
  <c r="F92" i="1"/>
  <c r="F93" i="1"/>
  <c r="F91" i="1"/>
  <c r="F84" i="1" l="1"/>
  <c r="G28" i="1"/>
  <c r="G29" i="1"/>
  <c r="G30" i="1"/>
  <c r="G31" i="1"/>
  <c r="G32" i="1"/>
  <c r="G33" i="1"/>
  <c r="G34" i="1"/>
  <c r="G35" i="1"/>
  <c r="G36" i="1"/>
  <c r="G27" i="1"/>
  <c r="G14" i="1"/>
  <c r="G15" i="1"/>
  <c r="G16" i="1"/>
  <c r="G17" i="1"/>
  <c r="G18" i="1"/>
  <c r="G19" i="1"/>
  <c r="G20" i="1"/>
  <c r="G21" i="1"/>
  <c r="G22" i="1"/>
  <c r="G13" i="1" l="1"/>
  <c r="J44" i="1"/>
  <c r="J84" i="1" s="1"/>
  <c r="I44" i="1"/>
  <c r="I84" i="1" s="1"/>
  <c r="H44" i="1"/>
  <c r="H84" i="1" s="1"/>
  <c r="F86" i="1" s="1"/>
  <c r="F87" i="1" s="1"/>
  <c r="G85" i="1" l="1"/>
  <c r="I85" i="1"/>
  <c r="J85" i="1"/>
  <c r="H85" i="1"/>
  <c r="F85" i="1"/>
  <c r="F94" i="1"/>
  <c r="F95" i="1" s="1"/>
  <c r="F37" i="1" l="1"/>
  <c r="F23" i="1" l="1"/>
  <c r="F38" i="1" s="1"/>
  <c r="F39" i="1" s="1"/>
  <c r="F105" i="1" s="1"/>
</calcChain>
</file>

<file path=xl/sharedStrings.xml><?xml version="1.0" encoding="utf-8"?>
<sst xmlns="http://schemas.openxmlformats.org/spreadsheetml/2006/main" count="80" uniqueCount="57">
  <si>
    <t>PROCES SELECTIU</t>
  </si>
  <si>
    <t>DNI</t>
  </si>
  <si>
    <t>* Tots els camps són obligatoris, les àrees ombrejades no s'han d'emplenar són cel·les de valoració orientativa.</t>
  </si>
  <si>
    <t>NÚM. ORDRE</t>
  </si>
  <si>
    <t xml:space="preserve">LLOC DE TREBALL </t>
  </si>
  <si>
    <t>ORGANITZACIÓ</t>
  </si>
  <si>
    <t>DATA D'INICI</t>
  </si>
  <si>
    <t>DATA FI</t>
  </si>
  <si>
    <t>Barem</t>
  </si>
  <si>
    <t>NOM DE L'ACCIÓ FORMATIVA</t>
  </si>
  <si>
    <t>NÚM. D'HORES</t>
  </si>
  <si>
    <t>TOTAL</t>
  </si>
  <si>
    <t>Punts</t>
  </si>
  <si>
    <t>ENTRE 41 I 100 HORES</t>
  </si>
  <si>
    <t>ENTRE 101 I 200 HORES</t>
  </si>
  <si>
    <t>= O MÉS DE 201 HORES</t>
  </si>
  <si>
    <t>Puntuació</t>
  </si>
  <si>
    <t xml:space="preserve">Formulari de valoració prèvia de mèrits </t>
  </si>
  <si>
    <t>SECTOR PRIVAT</t>
  </si>
  <si>
    <t>TOTAL MÈRITS</t>
  </si>
  <si>
    <r>
      <rPr>
        <b/>
        <sz val="9"/>
        <color theme="1"/>
        <rFont val="Verdana"/>
        <family val="2"/>
      </rPr>
      <t>Nom de la titulació</t>
    </r>
    <r>
      <rPr>
        <sz val="9"/>
        <color theme="1"/>
        <rFont val="Verdana"/>
        <family val="2"/>
      </rPr>
      <t xml:space="preserve"> (excepte la que dona accés a participar en el procés)</t>
    </r>
  </si>
  <si>
    <t>COGNOMS, NOM</t>
  </si>
  <si>
    <t>TOTAL TITULACIONS ACADÈMIQUES (MÀXIM 2 PUNTS)</t>
  </si>
  <si>
    <t>0,20 x semestre treballat o fracció</t>
  </si>
  <si>
    <t>recompte</t>
  </si>
  <si>
    <t>semestres</t>
  </si>
  <si>
    <t>C) Titulacions acadèmiques complementàries o superiors</t>
  </si>
  <si>
    <t>màxim</t>
  </si>
  <si>
    <t>APARTAT</t>
  </si>
  <si>
    <t>D) Nivell superior català</t>
  </si>
  <si>
    <t>E) Nivell competències digitals (ACTIC / COMPETIC)</t>
  </si>
  <si>
    <t>Nivel Bàsic</t>
  </si>
  <si>
    <t>Nivell Mitjà</t>
  </si>
  <si>
    <t>Nivell Avançat</t>
  </si>
  <si>
    <t>Suficiència (C1)</t>
  </si>
  <si>
    <t xml:space="preserve">Superior (C2) </t>
  </si>
  <si>
    <t>2,00</t>
  </si>
  <si>
    <t>0,50</t>
  </si>
  <si>
    <t>Selecciona</t>
  </si>
  <si>
    <t>CFGS</t>
  </si>
  <si>
    <t>Intermedi (B2)</t>
  </si>
  <si>
    <t>A qualsevol administració pública</t>
  </si>
  <si>
    <t>ENTRE 11 I 40 HORES</t>
  </si>
  <si>
    <t>0,40 x semestre treballat o fracció</t>
  </si>
  <si>
    <t>Data finalització</t>
  </si>
  <si>
    <t>FINS A 12 HORES</t>
  </si>
  <si>
    <t>Batxillerat</t>
  </si>
  <si>
    <t>Diplomatura universitària</t>
  </si>
  <si>
    <t>Llicenciatura, Grau universitari o superior</t>
  </si>
  <si>
    <t>1 PLAÇA TÈCNIC/A ESPECIALISTA - TÈCNIC/A AUXILIAR BIBLIOTECA</t>
  </si>
  <si>
    <t xml:space="preserve">  A.	Per experiència professional en funcions equiparables a les del lloc a proveir, fins a un màxim de 6 punts</t>
  </si>
  <si>
    <t>TOTAL EXPERIÈNCIA PROFESSIONAL (MÀXIM 6 PUNTS)</t>
  </si>
  <si>
    <t>TOTAL ACCIONS FORMATIVES (MÀXIM 4 PUNTS)</t>
  </si>
  <si>
    <t>B.	Per cursos i activitats formatives realitzats amb aprofitament adients amb la plaça a proveir, fins a un màxim de 4 punts (Antiguitat NO superior a 10 anys)</t>
  </si>
  <si>
    <t>C. Titulacions acadèmiques complementàries o superiors, rellevants o relacionades amb les tasques pròpies del lloc, fins a un màxim 2 punts</t>
  </si>
  <si>
    <t>E.	Per acreditar un determinat nivell en competències digitals (ACTIC o equivalent), màxim 0,50 punts</t>
  </si>
  <si>
    <t>D.	Per disposar d’una certificació de nivell superior de català, màxim 0,50 punts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</si>
</sst>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i/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i/>
      <sz val="8"/>
      <color theme="1"/>
      <name val="Verdana"/>
      <family val="2"/>
    </font>
    <font>
      <i/>
      <sz val="11"/>
      <color theme="1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14"/>
      <color theme="1"/>
      <name val="Verdana"/>
      <family val="2"/>
    </font>
    <font>
      <b/>
      <sz val="14"/>
      <color theme="1"/>
      <name val="Yu Gothic Medium"/>
      <family val="2"/>
    </font>
    <font>
      <sz val="11"/>
      <color rgb="FFFF0000"/>
      <name val="Calibri"/>
      <family val="2"/>
      <scheme val="minor"/>
    </font>
    <font>
      <b/>
      <i/>
      <sz val="10"/>
      <color rgb="FFFF0000"/>
      <name val="Verdana"/>
      <family val="2"/>
    </font>
    <font>
      <sz val="11"/>
      <color theme="1"/>
      <name val="Arial"/>
      <family val="2"/>
    </font>
    <font>
      <sz val="7"/>
      <color theme="1"/>
      <name val="Times New Roman"/>
      <family val="1"/>
    </font>
    <font>
      <sz val="8"/>
      <color theme="1" tint="0.34998626667073579"/>
      <name val="Verdana"/>
      <family val="2"/>
    </font>
    <font>
      <sz val="10"/>
      <color theme="1"/>
      <name val="Calibri"/>
      <family val="2"/>
      <scheme val="minor"/>
    </font>
    <font>
      <b/>
      <i/>
      <sz val="8"/>
      <color theme="1" tint="0.34998626667073579"/>
      <name val="Verdana"/>
      <family val="2"/>
    </font>
    <font>
      <b/>
      <i/>
      <sz val="10"/>
      <name val="Verdana"/>
      <family val="2"/>
    </font>
    <font>
      <sz val="11"/>
      <name val="Calibri"/>
      <family val="2"/>
      <scheme val="minor"/>
    </font>
    <font>
      <sz val="12"/>
      <name val="Aptos"/>
      <family val="2"/>
    </font>
    <font>
      <b/>
      <sz val="12"/>
      <name val="Aptos"/>
      <family val="2"/>
    </font>
    <font>
      <sz val="8"/>
      <color theme="1"/>
      <name val="Verdana"/>
      <family val="2"/>
    </font>
    <font>
      <b/>
      <sz val="9"/>
      <color rgb="FF0070C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/>
    <xf numFmtId="2" fontId="4" fillId="3" borderId="0" xfId="0" applyNumberFormat="1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7" fillId="0" borderId="1" xfId="0" applyFont="1" applyBorder="1" applyAlignment="1" applyProtection="1">
      <alignment vertical="center"/>
      <protection locked="0"/>
    </xf>
    <xf numFmtId="2" fontId="7" fillId="4" borderId="1" xfId="0" applyNumberFormat="1" applyFont="1" applyFill="1" applyBorder="1" applyAlignment="1">
      <alignment horizontal="center" vertical="center"/>
    </xf>
    <xf numFmtId="2" fontId="4" fillId="4" borderId="8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 applyProtection="1">
      <alignment vertical="center"/>
      <protection locked="0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quotePrefix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2" fontId="9" fillId="6" borderId="8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2" fontId="9" fillId="6" borderId="8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2" fontId="17" fillId="0" borderId="0" xfId="0" applyNumberFormat="1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21" fillId="5" borderId="2" xfId="0" applyFont="1" applyFill="1" applyBorder="1" applyAlignment="1">
      <alignment horizontal="center" vertical="center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164" fontId="7" fillId="3" borderId="1" xfId="0" applyNumberFormat="1" applyFont="1" applyFill="1" applyBorder="1" applyAlignment="1" applyProtection="1">
      <alignment horizontal="center" vertical="center"/>
      <protection locked="0"/>
    </xf>
    <xf numFmtId="2" fontId="21" fillId="8" borderId="0" xfId="0" applyNumberFormat="1" applyFont="1" applyFill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5" fillId="0" borderId="0" xfId="0" applyFont="1" applyAlignment="1">
      <alignment vertical="center"/>
    </xf>
    <xf numFmtId="2" fontId="3" fillId="9" borderId="8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26" fillId="0" borderId="0" xfId="0" applyFont="1" applyAlignment="1">
      <alignment wrapText="1"/>
    </xf>
    <xf numFmtId="0" fontId="26" fillId="0" borderId="0" xfId="0" applyFont="1" applyAlignment="1">
      <alignment horizontal="justify"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2" fontId="26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wrapText="1"/>
    </xf>
    <xf numFmtId="2" fontId="27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justify" vertical="center" wrapText="1"/>
    </xf>
    <xf numFmtId="0" fontId="27" fillId="0" borderId="0" xfId="0" applyFont="1" applyAlignment="1">
      <alignment vertical="center" wrapText="1"/>
    </xf>
    <xf numFmtId="2" fontId="4" fillId="5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28" fillId="10" borderId="3" xfId="0" applyFont="1" applyFill="1" applyBorder="1" applyAlignment="1" applyProtection="1">
      <alignment horizontal="left" vertical="center" wrapText="1"/>
      <protection locked="0"/>
    </xf>
    <xf numFmtId="0" fontId="28" fillId="10" borderId="5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2" fontId="7" fillId="0" borderId="3" xfId="0" applyNumberFormat="1" applyFont="1" applyBorder="1" applyAlignment="1" applyProtection="1">
      <alignment horizontal="center" vertical="center" wrapText="1"/>
      <protection locked="0"/>
    </xf>
    <xf numFmtId="2" fontId="7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left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 shrinkToFit="1"/>
    </xf>
    <xf numFmtId="0" fontId="4" fillId="7" borderId="4" xfId="0" applyFont="1" applyFill="1" applyBorder="1" applyAlignment="1">
      <alignment horizontal="left" vertical="center" wrapText="1" shrinkToFit="1"/>
    </xf>
    <xf numFmtId="0" fontId="1" fillId="7" borderId="4" xfId="0" applyFont="1" applyFill="1" applyBorder="1" applyAlignment="1">
      <alignment horizontal="center" vertical="center" wrapText="1" shrinkToFit="1"/>
    </xf>
    <xf numFmtId="0" fontId="1" fillId="7" borderId="5" xfId="0" applyFont="1" applyFill="1" applyBorder="1" applyAlignment="1">
      <alignment horizontal="center" vertical="center" wrapText="1" shrinkToFi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2" fillId="7" borderId="1" xfId="0" quotePrefix="1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 wrapText="1"/>
    </xf>
    <xf numFmtId="2" fontId="29" fillId="0" borderId="1" xfId="0" applyNumberFormat="1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14" fillId="8" borderId="1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14" fontId="7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vertical="center"/>
    </xf>
    <xf numFmtId="2" fontId="4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justify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597EB3-97FF-4A36-B52F-7D0BDE2EBF86}" name="Tabla2" displayName="Tabla2" ref="A2:B7" totalsRowShown="0">
  <autoFilter ref="A2:B7" xr:uid="{61597EB3-97FF-4A36-B52F-7D0BDE2EBF86}"/>
  <tableColumns count="2">
    <tableColumn id="1" xr3:uid="{AD46D808-161A-4AD5-B775-2AD9A4E3503E}" name="C) Titulacions acadèmiques complementàries o superiors" dataDxfId="4"/>
    <tableColumn id="2" xr3:uid="{8291F04B-9FDD-44D5-BA5C-A8F86B44A3C6}" name="2,00" dataDxfId="3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C55A208-1A31-48AA-9960-E8A6B35FDF22}" name="Tabla3" displayName="Tabla3" ref="A8:B12" totalsRowShown="0">
  <autoFilter ref="A8:B12" xr:uid="{1C55A208-1A31-48AA-9960-E8A6B35FDF22}"/>
  <tableColumns count="2">
    <tableColumn id="1" xr3:uid="{488024E7-3E4C-4529-81E5-C224B20CFC46}" name="D) Nivell superior català"/>
    <tableColumn id="2" xr3:uid="{8B1A2CC2-0166-4FE2-AA89-5D236DAC8B24}" name="0,50" dataDxfId="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8A886E-3936-4E17-8054-FCFD6D94CB1D}" name="Tabla4" displayName="Tabla4" ref="A13:B17" totalsRowShown="0">
  <autoFilter ref="A13:B17" xr:uid="{708A886E-3936-4E17-8054-FCFD6D94CB1D}"/>
  <tableColumns count="2">
    <tableColumn id="1" xr3:uid="{7BC7EEE5-11BA-472E-B7D5-34FE96ECBF8C}" name="E) Nivell competències digitals (ACTIC / COMPETIC)" dataDxfId="1"/>
    <tableColumn id="2" xr3:uid="{7EBAAE1A-6D43-4F9B-9D31-77D6AF4891C3}" name="0,50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9557B-F66C-4C17-A2D2-46C9275E9B50}">
  <dimension ref="A1:B17"/>
  <sheetViews>
    <sheetView workbookViewId="0">
      <selection activeCell="B11" sqref="B11"/>
    </sheetView>
  </sheetViews>
  <sheetFormatPr baseColWidth="10" defaultColWidth="11.5703125" defaultRowHeight="15.75" x14ac:dyDescent="0.25"/>
  <cols>
    <col min="1" max="1" width="58.7109375" style="60" customWidth="1"/>
    <col min="2" max="2" width="13.85546875" style="63" customWidth="1"/>
    <col min="3" max="16384" width="11.5703125" style="60"/>
  </cols>
  <sheetData>
    <row r="1" spans="1:2" x14ac:dyDescent="0.25">
      <c r="A1" s="60" t="s">
        <v>28</v>
      </c>
      <c r="B1" s="63" t="s">
        <v>27</v>
      </c>
    </row>
    <row r="2" spans="1:2" ht="31.5" x14ac:dyDescent="0.25">
      <c r="A2" s="65" t="s">
        <v>26</v>
      </c>
      <c r="B2" s="66" t="s">
        <v>36</v>
      </c>
    </row>
    <row r="3" spans="1:2" x14ac:dyDescent="0.25">
      <c r="A3" s="61" t="s">
        <v>38</v>
      </c>
      <c r="B3" s="64">
        <v>0</v>
      </c>
    </row>
    <row r="4" spans="1:2" x14ac:dyDescent="0.25">
      <c r="A4" s="61" t="s">
        <v>39</v>
      </c>
      <c r="B4" s="64">
        <v>0.75</v>
      </c>
    </row>
    <row r="5" spans="1:2" x14ac:dyDescent="0.25">
      <c r="A5" s="61" t="s">
        <v>46</v>
      </c>
      <c r="B5" s="64">
        <v>0.75</v>
      </c>
    </row>
    <row r="6" spans="1:2" x14ac:dyDescent="0.25">
      <c r="A6" s="61" t="s">
        <v>47</v>
      </c>
      <c r="B6" s="64">
        <v>1</v>
      </c>
    </row>
    <row r="7" spans="1:2" x14ac:dyDescent="0.25">
      <c r="A7" s="61" t="s">
        <v>48</v>
      </c>
      <c r="B7" s="64">
        <v>1.5</v>
      </c>
    </row>
    <row r="8" spans="1:2" x14ac:dyDescent="0.25">
      <c r="A8" s="67" t="s">
        <v>29</v>
      </c>
      <c r="B8" s="66" t="s">
        <v>37</v>
      </c>
    </row>
    <row r="9" spans="1:2" x14ac:dyDescent="0.25">
      <c r="A9" s="61" t="s">
        <v>38</v>
      </c>
      <c r="B9" s="64">
        <v>0</v>
      </c>
    </row>
    <row r="10" spans="1:2" x14ac:dyDescent="0.25">
      <c r="A10" s="61" t="s">
        <v>40</v>
      </c>
      <c r="B10" s="64">
        <v>0</v>
      </c>
    </row>
    <row r="11" spans="1:2" x14ac:dyDescent="0.25">
      <c r="A11" s="61" t="s">
        <v>34</v>
      </c>
      <c r="B11" s="64">
        <v>0</v>
      </c>
    </row>
    <row r="12" spans="1:2" x14ac:dyDescent="0.25">
      <c r="A12" s="62" t="s">
        <v>35</v>
      </c>
      <c r="B12" s="64">
        <v>0.5</v>
      </c>
    </row>
    <row r="13" spans="1:2" x14ac:dyDescent="0.25">
      <c r="A13" s="68" t="s">
        <v>30</v>
      </c>
      <c r="B13" s="66" t="s">
        <v>37</v>
      </c>
    </row>
    <row r="14" spans="1:2" x14ac:dyDescent="0.25">
      <c r="A14" s="61" t="s">
        <v>38</v>
      </c>
      <c r="B14" s="64">
        <v>0</v>
      </c>
    </row>
    <row r="15" spans="1:2" x14ac:dyDescent="0.25">
      <c r="A15" s="61" t="s">
        <v>31</v>
      </c>
      <c r="B15" s="64">
        <v>0.1</v>
      </c>
    </row>
    <row r="16" spans="1:2" x14ac:dyDescent="0.25">
      <c r="A16" s="61" t="s">
        <v>32</v>
      </c>
      <c r="B16" s="64">
        <v>0.25</v>
      </c>
    </row>
    <row r="17" spans="1:2" x14ac:dyDescent="0.25">
      <c r="A17" s="61" t="s">
        <v>33</v>
      </c>
      <c r="B17" s="64">
        <v>0.5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4" tint="-0.249977111117893"/>
  </sheetPr>
  <dimension ref="A1:OT105"/>
  <sheetViews>
    <sheetView tabSelected="1" topLeftCell="A29" zoomScaleNormal="100" workbookViewId="0">
      <selection activeCell="K13" sqref="K13"/>
    </sheetView>
  </sheetViews>
  <sheetFormatPr baseColWidth="10" defaultColWidth="11.42578125" defaultRowHeight="15" x14ac:dyDescent="0.25"/>
  <cols>
    <col min="1" max="1" width="10.28515625" style="7" customWidth="1"/>
    <col min="2" max="3" width="44.28515625" style="7" customWidth="1"/>
    <col min="4" max="4" width="13.7109375" style="1" customWidth="1"/>
    <col min="5" max="5" width="14.5703125" style="1" customWidth="1"/>
    <col min="6" max="10" width="14.5703125" style="7" customWidth="1"/>
    <col min="11" max="11" width="23.5703125" style="7" bestFit="1" customWidth="1"/>
    <col min="12" max="12" width="13.85546875" style="7" bestFit="1" customWidth="1"/>
    <col min="13" max="16384" width="11.42578125" style="7"/>
  </cols>
  <sheetData>
    <row r="1" spans="1:409" ht="24" x14ac:dyDescent="0.25">
      <c r="A1" s="74" t="s">
        <v>17</v>
      </c>
      <c r="B1" s="74"/>
      <c r="C1" s="74"/>
      <c r="D1" s="74"/>
      <c r="E1" s="74"/>
      <c r="F1" s="74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7"/>
      <c r="JS1" s="17"/>
      <c r="JT1" s="17"/>
      <c r="JU1" s="17"/>
      <c r="JV1" s="17"/>
      <c r="JW1" s="17"/>
      <c r="JX1" s="17"/>
      <c r="JY1" s="17"/>
      <c r="JZ1" s="17"/>
      <c r="KA1" s="17"/>
      <c r="KB1" s="17"/>
      <c r="KC1" s="17"/>
      <c r="KD1" s="17"/>
      <c r="KE1" s="17"/>
      <c r="KF1" s="17"/>
      <c r="KG1" s="17"/>
      <c r="KH1" s="17"/>
      <c r="KI1" s="17"/>
      <c r="KJ1" s="17"/>
      <c r="KK1" s="17"/>
      <c r="KL1" s="17"/>
      <c r="KM1" s="17"/>
      <c r="KN1" s="17"/>
      <c r="KO1" s="17"/>
      <c r="KP1" s="17"/>
      <c r="KQ1" s="17"/>
      <c r="KR1" s="17"/>
      <c r="KS1" s="17"/>
      <c r="KT1" s="17"/>
      <c r="KU1" s="17"/>
      <c r="KV1" s="17"/>
      <c r="KW1" s="17"/>
      <c r="KX1" s="17"/>
      <c r="KY1" s="17"/>
      <c r="KZ1" s="17"/>
      <c r="LA1" s="17"/>
      <c r="LB1" s="17"/>
      <c r="LC1" s="17"/>
      <c r="LD1" s="17"/>
      <c r="LE1" s="17"/>
      <c r="LF1" s="17"/>
      <c r="LG1" s="17"/>
      <c r="LH1" s="17"/>
      <c r="LI1" s="17"/>
      <c r="LJ1" s="17"/>
      <c r="LK1" s="17"/>
      <c r="LL1" s="17"/>
      <c r="LM1" s="17"/>
      <c r="LN1" s="17"/>
      <c r="LO1" s="17"/>
      <c r="LP1" s="17"/>
      <c r="LQ1" s="17"/>
      <c r="LR1" s="17"/>
      <c r="LS1" s="17"/>
      <c r="LT1" s="17"/>
      <c r="LU1" s="17"/>
      <c r="LV1" s="17"/>
      <c r="LW1" s="17"/>
      <c r="LX1" s="17"/>
      <c r="LY1" s="17"/>
      <c r="LZ1" s="17"/>
      <c r="MA1" s="17"/>
      <c r="MB1" s="17"/>
      <c r="MC1" s="17"/>
      <c r="MD1" s="17"/>
      <c r="ME1" s="17"/>
      <c r="MF1" s="17"/>
      <c r="MG1" s="17"/>
      <c r="MH1" s="17"/>
      <c r="MI1" s="17"/>
      <c r="MJ1" s="17"/>
      <c r="MK1" s="17"/>
      <c r="ML1" s="17"/>
      <c r="MM1" s="17"/>
      <c r="MN1" s="17"/>
      <c r="MO1" s="17"/>
      <c r="MP1" s="17"/>
      <c r="MQ1" s="17"/>
      <c r="MR1" s="17"/>
      <c r="MS1" s="17"/>
      <c r="MT1" s="17"/>
      <c r="MU1" s="17"/>
      <c r="MV1" s="17"/>
      <c r="MW1" s="17"/>
      <c r="MX1" s="17"/>
      <c r="MY1" s="17"/>
      <c r="MZ1" s="17"/>
      <c r="NA1" s="17"/>
      <c r="NB1" s="17"/>
      <c r="NC1" s="17"/>
      <c r="ND1" s="17"/>
      <c r="NE1" s="17"/>
      <c r="NF1" s="17"/>
      <c r="NG1" s="17"/>
      <c r="NH1" s="17"/>
      <c r="NI1" s="17"/>
      <c r="NJ1" s="17"/>
      <c r="NK1" s="17"/>
      <c r="NL1" s="17"/>
      <c r="NM1" s="17"/>
      <c r="NN1" s="17"/>
      <c r="NO1" s="17"/>
      <c r="NP1" s="17"/>
      <c r="NQ1" s="17"/>
      <c r="NR1" s="17"/>
      <c r="NS1" s="17"/>
      <c r="NT1" s="17"/>
      <c r="NU1" s="17"/>
      <c r="NV1" s="17"/>
      <c r="NW1" s="17"/>
      <c r="NX1" s="17"/>
      <c r="NY1" s="17"/>
      <c r="NZ1" s="17"/>
      <c r="OA1" s="17"/>
      <c r="OB1" s="17"/>
      <c r="OC1" s="17"/>
      <c r="OD1" s="17"/>
      <c r="OE1" s="17"/>
      <c r="OF1" s="17"/>
      <c r="OG1" s="17"/>
      <c r="OH1" s="17"/>
      <c r="OI1" s="17"/>
      <c r="OJ1" s="17"/>
      <c r="OK1" s="17"/>
      <c r="OL1" s="17"/>
      <c r="OM1" s="17"/>
      <c r="ON1" s="17"/>
      <c r="OO1" s="17"/>
      <c r="OP1" s="17"/>
      <c r="OQ1" s="17"/>
      <c r="OR1" s="17"/>
      <c r="OS1" s="17"/>
    </row>
    <row r="3" spans="1:409" ht="15" customHeight="1" x14ac:dyDescent="0.25">
      <c r="A3" s="18" t="s">
        <v>0</v>
      </c>
      <c r="B3" s="19"/>
      <c r="C3" s="19"/>
      <c r="D3" s="19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</row>
    <row r="4" spans="1:409" ht="20.100000000000001" customHeight="1" x14ac:dyDescent="0.25">
      <c r="A4" s="77" t="s">
        <v>49</v>
      </c>
      <c r="B4" s="78"/>
      <c r="C4" s="78"/>
      <c r="D4" s="78"/>
      <c r="E4" s="78"/>
      <c r="F4" s="79"/>
    </row>
    <row r="6" spans="1:409" s="31" customFormat="1" ht="15" customHeight="1" x14ac:dyDescent="0.25">
      <c r="A6" s="82" t="s">
        <v>21</v>
      </c>
      <c r="B6" s="80"/>
      <c r="C6" s="80"/>
      <c r="D6" s="41"/>
      <c r="E6" s="80" t="s">
        <v>1</v>
      </c>
      <c r="F6" s="8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</row>
    <row r="7" spans="1:409" ht="20.100000000000001" customHeight="1" x14ac:dyDescent="0.25">
      <c r="A7" s="83"/>
      <c r="B7" s="84"/>
      <c r="C7" s="84"/>
      <c r="D7" s="85"/>
      <c r="E7" s="86"/>
      <c r="F7" s="87"/>
    </row>
    <row r="8" spans="1:409" ht="15" customHeight="1" x14ac:dyDescent="0.25">
      <c r="A8" s="88" t="s">
        <v>2</v>
      </c>
      <c r="B8" s="88"/>
      <c r="C8" s="88"/>
      <c r="D8" s="88"/>
      <c r="E8" s="88"/>
      <c r="F8" s="8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</row>
    <row r="9" spans="1:409" ht="24.95" customHeight="1" x14ac:dyDescent="0.25">
      <c r="A9" s="23"/>
      <c r="B9" s="4"/>
      <c r="C9" s="4"/>
      <c r="D9" s="4"/>
      <c r="E9" s="5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</row>
    <row r="10" spans="1:409" ht="30.75" customHeight="1" x14ac:dyDescent="0.25">
      <c r="A10" s="89" t="s">
        <v>50</v>
      </c>
      <c r="B10" s="90"/>
      <c r="C10" s="90"/>
      <c r="D10" s="90"/>
      <c r="E10" s="90"/>
      <c r="F10" s="9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</row>
    <row r="11" spans="1:409" ht="15" customHeight="1" x14ac:dyDescent="0.25">
      <c r="A11" s="92" t="s">
        <v>41</v>
      </c>
      <c r="B11" s="93"/>
      <c r="C11" s="93"/>
      <c r="D11" s="94" t="s">
        <v>43</v>
      </c>
      <c r="E11" s="94"/>
      <c r="F11" s="9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</row>
    <row r="12" spans="1:409" ht="22.5" x14ac:dyDescent="0.25">
      <c r="A12" s="35" t="s">
        <v>3</v>
      </c>
      <c r="B12" s="35" t="s">
        <v>4</v>
      </c>
      <c r="C12" s="35" t="s">
        <v>5</v>
      </c>
      <c r="D12" s="112" t="s">
        <v>6</v>
      </c>
      <c r="E12" s="112" t="s">
        <v>7</v>
      </c>
      <c r="F12" s="35" t="s">
        <v>12</v>
      </c>
      <c r="G12" s="56" t="s">
        <v>25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</row>
    <row r="13" spans="1:409" x14ac:dyDescent="0.25">
      <c r="A13" s="10">
        <v>1</v>
      </c>
      <c r="B13" s="24"/>
      <c r="C13" s="24"/>
      <c r="D13" s="53"/>
      <c r="E13" s="54"/>
      <c r="F13" s="25">
        <f>ROUND(($E13-$D13)/182.5,2)*0.4</f>
        <v>0</v>
      </c>
      <c r="G13" s="55" t="str">
        <f>IF(F13&gt;0,ROUND(($E13-$D13)/182.5,2),"")</f>
        <v/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</row>
    <row r="14" spans="1:409" x14ac:dyDescent="0.25">
      <c r="A14" s="10">
        <v>2</v>
      </c>
      <c r="B14" s="24"/>
      <c r="C14" s="24"/>
      <c r="D14" s="53"/>
      <c r="E14" s="54"/>
      <c r="F14" s="25">
        <f t="shared" ref="F14:F22" si="0">ROUND(($E14-$D14)/182.5,2)*0.4</f>
        <v>0</v>
      </c>
      <c r="G14" s="55" t="str">
        <f t="shared" ref="G14:G22" si="1">IF(F14&gt;0,ROUND(($E14-$D14)/182.5,2),"")</f>
        <v/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</row>
    <row r="15" spans="1:409" x14ac:dyDescent="0.25">
      <c r="A15" s="10">
        <v>3</v>
      </c>
      <c r="B15" s="24"/>
      <c r="C15" s="24"/>
      <c r="D15" s="53"/>
      <c r="E15" s="54"/>
      <c r="F15" s="25">
        <f t="shared" si="0"/>
        <v>0</v>
      </c>
      <c r="G15" s="55" t="str">
        <f t="shared" si="1"/>
        <v/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</row>
    <row r="16" spans="1:409" x14ac:dyDescent="0.25">
      <c r="A16" s="10">
        <v>4</v>
      </c>
      <c r="B16" s="24"/>
      <c r="C16" s="24"/>
      <c r="D16" s="53"/>
      <c r="E16" s="54"/>
      <c r="F16" s="25">
        <f t="shared" si="0"/>
        <v>0</v>
      </c>
      <c r="G16" s="55" t="str">
        <f t="shared" si="1"/>
        <v/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</row>
    <row r="17" spans="1:409" x14ac:dyDescent="0.25">
      <c r="A17" s="10">
        <v>5</v>
      </c>
      <c r="B17" s="24"/>
      <c r="C17" s="24"/>
      <c r="D17" s="53"/>
      <c r="E17" s="54"/>
      <c r="F17" s="25">
        <f t="shared" si="0"/>
        <v>0</v>
      </c>
      <c r="G17" s="55" t="str">
        <f t="shared" si="1"/>
        <v/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</row>
    <row r="18" spans="1:409" x14ac:dyDescent="0.25">
      <c r="A18" s="10">
        <v>6</v>
      </c>
      <c r="B18" s="24"/>
      <c r="C18" s="24"/>
      <c r="D18" s="53"/>
      <c r="E18" s="54"/>
      <c r="F18" s="25">
        <f t="shared" si="0"/>
        <v>0</v>
      </c>
      <c r="G18" s="55" t="str">
        <f t="shared" si="1"/>
        <v/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</row>
    <row r="19" spans="1:409" x14ac:dyDescent="0.25">
      <c r="A19" s="10">
        <v>7</v>
      </c>
      <c r="B19" s="24"/>
      <c r="C19" s="24"/>
      <c r="D19" s="53"/>
      <c r="E19" s="54"/>
      <c r="F19" s="25">
        <f t="shared" si="0"/>
        <v>0</v>
      </c>
      <c r="G19" s="55" t="str">
        <f t="shared" si="1"/>
        <v/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</row>
    <row r="20" spans="1:409" x14ac:dyDescent="0.25">
      <c r="A20" s="10">
        <v>8</v>
      </c>
      <c r="B20" s="24"/>
      <c r="C20" s="24"/>
      <c r="D20" s="53"/>
      <c r="E20" s="54"/>
      <c r="F20" s="25">
        <f t="shared" si="0"/>
        <v>0</v>
      </c>
      <c r="G20" s="55" t="str">
        <f t="shared" si="1"/>
        <v/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</row>
    <row r="21" spans="1:409" x14ac:dyDescent="0.25">
      <c r="A21" s="10">
        <v>9</v>
      </c>
      <c r="B21" s="24"/>
      <c r="C21" s="24"/>
      <c r="D21" s="53"/>
      <c r="E21" s="54"/>
      <c r="F21" s="25">
        <f t="shared" si="0"/>
        <v>0</v>
      </c>
      <c r="G21" s="55" t="str">
        <f t="shared" si="1"/>
        <v/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</row>
    <row r="22" spans="1:409" ht="15.75" thickBot="1" x14ac:dyDescent="0.3">
      <c r="A22" s="10">
        <v>10</v>
      </c>
      <c r="B22" s="24"/>
      <c r="C22" s="24"/>
      <c r="D22" s="53"/>
      <c r="E22" s="54"/>
      <c r="F22" s="25">
        <f t="shared" si="0"/>
        <v>0</v>
      </c>
      <c r="G22" s="55" t="str">
        <f t="shared" si="1"/>
        <v/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</row>
    <row r="23" spans="1:409" ht="15.75" thickBot="1" x14ac:dyDescent="0.3">
      <c r="A23" s="13"/>
      <c r="B23" s="14"/>
      <c r="C23" s="14"/>
      <c r="D23" s="75" t="s">
        <v>11</v>
      </c>
      <c r="E23" s="76"/>
      <c r="F23" s="26">
        <f>SUM(F13:F22)</f>
        <v>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</row>
    <row r="24" spans="1:409" ht="24.95" customHeight="1" x14ac:dyDescent="0.25">
      <c r="A24" s="6"/>
      <c r="B24" s="22"/>
      <c r="C24" s="22"/>
      <c r="D24" s="2"/>
      <c r="E24" s="2"/>
      <c r="F24" s="22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</row>
    <row r="25" spans="1:409" ht="15" customHeight="1" x14ac:dyDescent="0.25">
      <c r="A25" s="92" t="s">
        <v>18</v>
      </c>
      <c r="B25" s="93"/>
      <c r="C25" s="93"/>
      <c r="D25" s="94" t="s">
        <v>23</v>
      </c>
      <c r="E25" s="94"/>
      <c r="F25" s="95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</row>
    <row r="26" spans="1:409" ht="22.5" x14ac:dyDescent="0.25">
      <c r="A26" s="35" t="s">
        <v>3</v>
      </c>
      <c r="B26" s="35" t="s">
        <v>4</v>
      </c>
      <c r="C26" s="35" t="s">
        <v>5</v>
      </c>
      <c r="D26" s="35" t="s">
        <v>6</v>
      </c>
      <c r="E26" s="35" t="s">
        <v>7</v>
      </c>
      <c r="F26" s="35" t="s">
        <v>12</v>
      </c>
      <c r="G26" s="56" t="s">
        <v>25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</row>
    <row r="27" spans="1:409" x14ac:dyDescent="0.25">
      <c r="A27" s="10">
        <v>1</v>
      </c>
      <c r="B27" s="24"/>
      <c r="C27" s="27"/>
      <c r="D27" s="53"/>
      <c r="E27" s="54"/>
      <c r="F27" s="25">
        <f>ROUND(($E27-$D27)/182.5,2)*0.2</f>
        <v>0</v>
      </c>
      <c r="G27" s="55" t="str">
        <f>IF(F27&gt;0,ROUND(($E27-$D27)/182.5,2),"")</f>
        <v/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</row>
    <row r="28" spans="1:409" x14ac:dyDescent="0.25">
      <c r="A28" s="10">
        <v>2</v>
      </c>
      <c r="B28" s="24"/>
      <c r="C28" s="24"/>
      <c r="D28" s="53"/>
      <c r="E28" s="54"/>
      <c r="F28" s="25">
        <f t="shared" ref="F28:F36" si="2">ROUND(($E28-$D28)/182.5,2)*0.2</f>
        <v>0</v>
      </c>
      <c r="G28" s="55" t="str">
        <f t="shared" ref="G28:G36" si="3">IF(F28&gt;0,ROUND(($E28-$D28)/182.5,2),"")</f>
        <v/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</row>
    <row r="29" spans="1:409" x14ac:dyDescent="0.25">
      <c r="A29" s="10">
        <v>3</v>
      </c>
      <c r="B29" s="24"/>
      <c r="C29" s="24"/>
      <c r="D29" s="53"/>
      <c r="E29" s="54"/>
      <c r="F29" s="25">
        <f t="shared" si="2"/>
        <v>0</v>
      </c>
      <c r="G29" s="55" t="str">
        <f t="shared" si="3"/>
        <v/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</row>
    <row r="30" spans="1:409" x14ac:dyDescent="0.25">
      <c r="A30" s="10">
        <v>4</v>
      </c>
      <c r="B30" s="24"/>
      <c r="C30" s="24"/>
      <c r="D30" s="53"/>
      <c r="E30" s="54"/>
      <c r="F30" s="25">
        <f t="shared" si="2"/>
        <v>0</v>
      </c>
      <c r="G30" s="55" t="str">
        <f t="shared" si="3"/>
        <v/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</row>
    <row r="31" spans="1:409" x14ac:dyDescent="0.25">
      <c r="A31" s="10">
        <v>5</v>
      </c>
      <c r="B31" s="24"/>
      <c r="C31" s="24"/>
      <c r="D31" s="53"/>
      <c r="E31" s="54"/>
      <c r="F31" s="25">
        <f t="shared" si="2"/>
        <v>0</v>
      </c>
      <c r="G31" s="55" t="str">
        <f t="shared" si="3"/>
        <v/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</row>
    <row r="32" spans="1:409" x14ac:dyDescent="0.25">
      <c r="A32" s="10">
        <v>6</v>
      </c>
      <c r="B32" s="24"/>
      <c r="C32" s="24"/>
      <c r="D32" s="53"/>
      <c r="E32" s="54"/>
      <c r="F32" s="25">
        <f t="shared" si="2"/>
        <v>0</v>
      </c>
      <c r="G32" s="55" t="str">
        <f t="shared" si="3"/>
        <v/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</row>
    <row r="33" spans="1:410" x14ac:dyDescent="0.25">
      <c r="A33" s="10">
        <v>7</v>
      </c>
      <c r="B33" s="24"/>
      <c r="C33" s="24"/>
      <c r="D33" s="53"/>
      <c r="E33" s="54"/>
      <c r="F33" s="25">
        <f t="shared" si="2"/>
        <v>0</v>
      </c>
      <c r="G33" s="55" t="str">
        <f t="shared" si="3"/>
        <v/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</row>
    <row r="34" spans="1:410" x14ac:dyDescent="0.25">
      <c r="A34" s="10">
        <v>8</v>
      </c>
      <c r="B34" s="24"/>
      <c r="C34" s="24"/>
      <c r="D34" s="53"/>
      <c r="E34" s="54"/>
      <c r="F34" s="25">
        <f t="shared" si="2"/>
        <v>0</v>
      </c>
      <c r="G34" s="55" t="str">
        <f t="shared" si="3"/>
        <v/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</row>
    <row r="35" spans="1:410" x14ac:dyDescent="0.25">
      <c r="A35" s="10">
        <v>9</v>
      </c>
      <c r="B35" s="24"/>
      <c r="C35" s="24"/>
      <c r="D35" s="53"/>
      <c r="E35" s="54"/>
      <c r="F35" s="25">
        <f t="shared" si="2"/>
        <v>0</v>
      </c>
      <c r="G35" s="55" t="str">
        <f t="shared" si="3"/>
        <v/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</row>
    <row r="36" spans="1:410" ht="15.75" thickBot="1" x14ac:dyDescent="0.3">
      <c r="A36" s="10">
        <v>10</v>
      </c>
      <c r="B36" s="24"/>
      <c r="C36" s="24"/>
      <c r="D36" s="53"/>
      <c r="E36" s="54"/>
      <c r="F36" s="25">
        <f t="shared" si="2"/>
        <v>0</v>
      </c>
      <c r="G36" s="55" t="str">
        <f t="shared" si="3"/>
        <v/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</row>
    <row r="37" spans="1:410" ht="15.75" thickBot="1" x14ac:dyDescent="0.3">
      <c r="A37" s="13"/>
      <c r="B37" s="14"/>
      <c r="C37" s="14"/>
      <c r="D37" s="75" t="s">
        <v>11</v>
      </c>
      <c r="E37" s="76"/>
      <c r="F37" s="26">
        <f>SUM(F27:F36)</f>
        <v>0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</row>
    <row r="38" spans="1:410" ht="15.75" thickBot="1" x14ac:dyDescent="0.3">
      <c r="A38" s="23"/>
      <c r="B38" s="4"/>
      <c r="C38" s="4"/>
      <c r="D38" s="4"/>
      <c r="E38" s="5"/>
      <c r="F38" s="9">
        <f>F23+F37</f>
        <v>0</v>
      </c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8"/>
      <c r="IV38" s="28"/>
      <c r="IW38" s="28"/>
      <c r="IX38" s="28"/>
      <c r="IY38" s="28"/>
      <c r="IZ38" s="28"/>
      <c r="JA38" s="28"/>
      <c r="JB38" s="28"/>
      <c r="JC38" s="28"/>
      <c r="JD38" s="28"/>
      <c r="JE38" s="28"/>
      <c r="JF38" s="28"/>
      <c r="JG38" s="28"/>
      <c r="JH38" s="28"/>
      <c r="JI38" s="28"/>
      <c r="JJ38" s="28"/>
      <c r="JK38" s="28"/>
      <c r="JL38" s="28"/>
      <c r="JM38" s="28"/>
      <c r="JN38" s="28"/>
      <c r="JO38" s="28"/>
      <c r="JP38" s="28"/>
      <c r="JQ38" s="28"/>
      <c r="JR38" s="28"/>
      <c r="JS38" s="28"/>
      <c r="JT38" s="28"/>
      <c r="JU38" s="28"/>
      <c r="JV38" s="28"/>
      <c r="JW38" s="28"/>
      <c r="JX38" s="28"/>
      <c r="JY38" s="28"/>
      <c r="JZ38" s="28"/>
      <c r="KA38" s="28"/>
      <c r="KB38" s="28"/>
      <c r="KC38" s="28"/>
      <c r="KD38" s="28"/>
      <c r="KE38" s="28"/>
      <c r="KF38" s="28"/>
      <c r="KG38" s="28"/>
      <c r="KH38" s="28"/>
      <c r="KI38" s="28"/>
      <c r="KJ38" s="28"/>
      <c r="KK38" s="28"/>
      <c r="KL38" s="28"/>
      <c r="KM38" s="28"/>
      <c r="KN38" s="28"/>
      <c r="KO38" s="28"/>
      <c r="KP38" s="28"/>
      <c r="KQ38" s="28"/>
      <c r="KR38" s="28"/>
      <c r="KS38" s="28"/>
      <c r="KT38" s="28"/>
      <c r="KU38" s="28"/>
      <c r="KV38" s="28"/>
      <c r="KW38" s="28"/>
      <c r="KX38" s="28"/>
      <c r="KY38" s="28"/>
      <c r="KZ38" s="28"/>
      <c r="LA38" s="28"/>
      <c r="LB38" s="28"/>
      <c r="LC38" s="28"/>
      <c r="LD38" s="28"/>
      <c r="LE38" s="28"/>
      <c r="LF38" s="28"/>
      <c r="LG38" s="28"/>
      <c r="LH38" s="28"/>
      <c r="LI38" s="28"/>
      <c r="LJ38" s="28"/>
      <c r="LK38" s="28"/>
      <c r="LL38" s="28"/>
      <c r="LM38" s="28"/>
      <c r="LN38" s="28"/>
      <c r="LO38" s="28"/>
      <c r="LP38" s="28"/>
      <c r="LQ38" s="28"/>
      <c r="LR38" s="28"/>
      <c r="LS38" s="28"/>
      <c r="LT38" s="28"/>
      <c r="LU38" s="28"/>
      <c r="LV38" s="28"/>
      <c r="LW38" s="28"/>
      <c r="LX38" s="28"/>
      <c r="LY38" s="28"/>
      <c r="LZ38" s="28"/>
      <c r="MA38" s="28"/>
      <c r="MB38" s="28"/>
      <c r="MC38" s="28"/>
      <c r="MD38" s="28"/>
      <c r="ME38" s="28"/>
      <c r="MF38" s="28"/>
      <c r="MG38" s="28"/>
      <c r="MH38" s="28"/>
      <c r="MI38" s="28"/>
      <c r="MJ38" s="28"/>
      <c r="MK38" s="28"/>
      <c r="ML38" s="28"/>
      <c r="MM38" s="28"/>
      <c r="MN38" s="28"/>
      <c r="MO38" s="28"/>
      <c r="MP38" s="28"/>
      <c r="MQ38" s="28"/>
      <c r="MR38" s="28"/>
      <c r="MS38" s="28"/>
      <c r="MT38" s="28"/>
      <c r="MU38" s="28"/>
      <c r="MV38" s="28"/>
      <c r="MW38" s="28"/>
      <c r="MX38" s="28"/>
      <c r="MY38" s="28"/>
      <c r="MZ38" s="28"/>
      <c r="NA38" s="28"/>
      <c r="NB38" s="28"/>
      <c r="NC38" s="28"/>
      <c r="ND38" s="28"/>
      <c r="NE38" s="28"/>
      <c r="NF38" s="28"/>
      <c r="NG38" s="28"/>
      <c r="NH38" s="28"/>
      <c r="NI38" s="28"/>
      <c r="NJ38" s="28"/>
      <c r="NK38" s="28"/>
      <c r="NL38" s="28"/>
      <c r="NM38" s="28"/>
      <c r="NN38" s="28"/>
      <c r="NO38" s="28"/>
      <c r="NP38" s="28"/>
      <c r="NQ38" s="28"/>
      <c r="NR38" s="28"/>
      <c r="NS38" s="28"/>
      <c r="NT38" s="28"/>
      <c r="NU38" s="28"/>
      <c r="NV38" s="28"/>
      <c r="NW38" s="28"/>
      <c r="NX38" s="28"/>
      <c r="NY38" s="28"/>
      <c r="NZ38" s="28"/>
      <c r="OA38" s="28"/>
      <c r="OB38" s="28"/>
      <c r="OC38" s="28"/>
      <c r="OD38" s="28"/>
      <c r="OE38" s="28"/>
      <c r="OF38" s="28"/>
      <c r="OG38" s="28"/>
      <c r="OH38" s="28"/>
      <c r="OI38" s="28"/>
      <c r="OJ38" s="28"/>
      <c r="OK38" s="28"/>
      <c r="OL38" s="28"/>
      <c r="OM38" s="28"/>
      <c r="ON38" s="28"/>
      <c r="OO38" s="28"/>
      <c r="OP38" s="28"/>
      <c r="OQ38" s="28"/>
      <c r="OR38" s="28"/>
      <c r="OS38" s="28"/>
    </row>
    <row r="39" spans="1:410" ht="23.25" customHeight="1" thickBot="1" x14ac:dyDescent="0.3">
      <c r="A39" s="96" t="s">
        <v>51</v>
      </c>
      <c r="B39" s="97"/>
      <c r="C39" s="97"/>
      <c r="D39" s="97"/>
      <c r="E39" s="98"/>
      <c r="F39" s="39">
        <f>IF(F38&gt;6,6,F38)</f>
        <v>0</v>
      </c>
    </row>
    <row r="42" spans="1:410" ht="30.75" customHeight="1" x14ac:dyDescent="0.25">
      <c r="A42" s="107" t="s">
        <v>53</v>
      </c>
      <c r="B42" s="108"/>
      <c r="C42" s="108"/>
      <c r="D42" s="108"/>
      <c r="E42" s="108"/>
      <c r="F42" s="108"/>
      <c r="G42" s="108"/>
      <c r="H42" s="108"/>
      <c r="I42" s="108"/>
      <c r="J42" s="109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M42" s="6"/>
      <c r="ON42" s="6"/>
      <c r="OO42" s="6"/>
      <c r="OP42" s="6"/>
      <c r="OQ42" s="6"/>
      <c r="OR42" s="6"/>
      <c r="OS42" s="6"/>
      <c r="OT42" s="6"/>
    </row>
    <row r="43" spans="1:410" ht="22.5" x14ac:dyDescent="0.25">
      <c r="A43" s="3" t="s">
        <v>3</v>
      </c>
      <c r="B43" s="102" t="s">
        <v>9</v>
      </c>
      <c r="C43" s="102"/>
      <c r="D43" s="34" t="s">
        <v>44</v>
      </c>
      <c r="E43" s="34" t="s">
        <v>10</v>
      </c>
      <c r="F43" s="36" t="s">
        <v>45</v>
      </c>
      <c r="G43" s="36" t="s">
        <v>42</v>
      </c>
      <c r="H43" s="36" t="s">
        <v>13</v>
      </c>
      <c r="I43" s="36" t="s">
        <v>14</v>
      </c>
      <c r="J43" s="37" t="s">
        <v>15</v>
      </c>
    </row>
    <row r="44" spans="1:410" x14ac:dyDescent="0.25">
      <c r="A44" s="10">
        <v>1</v>
      </c>
      <c r="B44" s="99"/>
      <c r="C44" s="99"/>
      <c r="D44" s="115"/>
      <c r="E44" s="110"/>
      <c r="F44" s="25" t="str">
        <f>IF(AND(E44&gt;=0.1,E44&lt;=12),0.1,"")</f>
        <v/>
      </c>
      <c r="G44" s="25" t="str">
        <f>IF(AND(E44&gt;=11,E44&lt;=40),0.2,"")</f>
        <v/>
      </c>
      <c r="H44" s="25" t="str">
        <f>IF(AND(E44&gt;=41,E44&lt;=100),0.4,"")</f>
        <v/>
      </c>
      <c r="I44" s="25" t="str">
        <f>IF(AND(E44&gt;=101,E44&lt;=200),0.6,"")</f>
        <v/>
      </c>
      <c r="J44" s="25" t="str">
        <f>IF(E44&gt;=201,0.75,"")</f>
        <v/>
      </c>
    </row>
    <row r="45" spans="1:410" x14ac:dyDescent="0.25">
      <c r="A45" s="10">
        <v>2</v>
      </c>
      <c r="B45" s="99"/>
      <c r="C45" s="99"/>
      <c r="D45" s="111"/>
      <c r="E45" s="110"/>
      <c r="F45" s="25" t="str">
        <f t="shared" ref="F45:F83" si="4">IF(AND(E45&gt;=0.1,E45&lt;=11),0.1,"")</f>
        <v/>
      </c>
      <c r="G45" s="25" t="str">
        <f t="shared" ref="G45:G73" si="5">IF(AND(E45&gt;=12,E45&lt;=40),0.2,"")</f>
        <v/>
      </c>
      <c r="H45" s="25" t="str">
        <f t="shared" ref="H45:H73" si="6">IF(AND(E45&gt;=41,E45&lt;=100),0.4,"")</f>
        <v/>
      </c>
      <c r="I45" s="25" t="str">
        <f t="shared" ref="I45:I73" si="7">IF(AND(E45&gt;=101,E45&lt;=200),0.6,"")</f>
        <v/>
      </c>
      <c r="J45" s="25" t="str">
        <f t="shared" ref="J45:J73" si="8">IF(E45&gt;=201,0.75,"")</f>
        <v/>
      </c>
    </row>
    <row r="46" spans="1:410" x14ac:dyDescent="0.25">
      <c r="A46" s="10">
        <v>3</v>
      </c>
      <c r="B46" s="99"/>
      <c r="C46" s="99"/>
      <c r="D46" s="111"/>
      <c r="E46" s="110"/>
      <c r="F46" s="25" t="str">
        <f t="shared" si="4"/>
        <v/>
      </c>
      <c r="G46" s="25" t="str">
        <f t="shared" si="5"/>
        <v/>
      </c>
      <c r="H46" s="25" t="str">
        <f t="shared" si="6"/>
        <v/>
      </c>
      <c r="I46" s="25" t="str">
        <f t="shared" si="7"/>
        <v/>
      </c>
      <c r="J46" s="25" t="str">
        <f t="shared" si="8"/>
        <v/>
      </c>
    </row>
    <row r="47" spans="1:410" x14ac:dyDescent="0.25">
      <c r="A47" s="10">
        <v>4</v>
      </c>
      <c r="B47" s="99"/>
      <c r="C47" s="99"/>
      <c r="D47" s="111"/>
      <c r="E47" s="110"/>
      <c r="F47" s="25" t="str">
        <f t="shared" si="4"/>
        <v/>
      </c>
      <c r="G47" s="25" t="str">
        <f t="shared" si="5"/>
        <v/>
      </c>
      <c r="H47" s="25" t="str">
        <f t="shared" si="6"/>
        <v/>
      </c>
      <c r="I47" s="25" t="str">
        <f t="shared" si="7"/>
        <v/>
      </c>
      <c r="J47" s="25" t="str">
        <f t="shared" si="8"/>
        <v/>
      </c>
    </row>
    <row r="48" spans="1:410" ht="14.45" customHeight="1" x14ac:dyDescent="0.25">
      <c r="A48" s="10">
        <v>5</v>
      </c>
      <c r="B48" s="99"/>
      <c r="C48" s="99"/>
      <c r="D48" s="111"/>
      <c r="E48" s="110"/>
      <c r="F48" s="25" t="str">
        <f t="shared" si="4"/>
        <v/>
      </c>
      <c r="G48" s="25" t="str">
        <f t="shared" si="5"/>
        <v/>
      </c>
      <c r="H48" s="25" t="str">
        <f t="shared" si="6"/>
        <v/>
      </c>
      <c r="I48" s="25" t="str">
        <f t="shared" si="7"/>
        <v/>
      </c>
      <c r="J48" s="25" t="str">
        <f t="shared" si="8"/>
        <v/>
      </c>
    </row>
    <row r="49" spans="1:10" x14ac:dyDescent="0.25">
      <c r="A49" s="10">
        <v>6</v>
      </c>
      <c r="B49" s="99"/>
      <c r="C49" s="99"/>
      <c r="D49" s="111"/>
      <c r="E49" s="110"/>
      <c r="F49" s="25" t="str">
        <f t="shared" si="4"/>
        <v/>
      </c>
      <c r="G49" s="25" t="str">
        <f t="shared" si="5"/>
        <v/>
      </c>
      <c r="H49" s="25" t="str">
        <f t="shared" si="6"/>
        <v/>
      </c>
      <c r="I49" s="25" t="str">
        <f t="shared" si="7"/>
        <v/>
      </c>
      <c r="J49" s="25" t="str">
        <f t="shared" si="8"/>
        <v/>
      </c>
    </row>
    <row r="50" spans="1:10" x14ac:dyDescent="0.25">
      <c r="A50" s="10">
        <v>7</v>
      </c>
      <c r="B50" s="99"/>
      <c r="C50" s="99"/>
      <c r="D50" s="111"/>
      <c r="E50" s="110"/>
      <c r="F50" s="25" t="str">
        <f t="shared" si="4"/>
        <v/>
      </c>
      <c r="G50" s="25" t="str">
        <f t="shared" si="5"/>
        <v/>
      </c>
      <c r="H50" s="25" t="str">
        <f t="shared" si="6"/>
        <v/>
      </c>
      <c r="I50" s="25" t="str">
        <f t="shared" si="7"/>
        <v/>
      </c>
      <c r="J50" s="25" t="str">
        <f t="shared" si="8"/>
        <v/>
      </c>
    </row>
    <row r="51" spans="1:10" x14ac:dyDescent="0.25">
      <c r="A51" s="10">
        <v>8</v>
      </c>
      <c r="B51" s="99"/>
      <c r="C51" s="99"/>
      <c r="D51" s="111"/>
      <c r="E51" s="110"/>
      <c r="F51" s="25" t="str">
        <f t="shared" si="4"/>
        <v/>
      </c>
      <c r="G51" s="25" t="str">
        <f t="shared" si="5"/>
        <v/>
      </c>
      <c r="H51" s="25" t="str">
        <f t="shared" si="6"/>
        <v/>
      </c>
      <c r="I51" s="25" t="str">
        <f t="shared" si="7"/>
        <v/>
      </c>
      <c r="J51" s="25" t="str">
        <f t="shared" si="8"/>
        <v/>
      </c>
    </row>
    <row r="52" spans="1:10" x14ac:dyDescent="0.25">
      <c r="A52" s="10">
        <v>9</v>
      </c>
      <c r="B52" s="99"/>
      <c r="C52" s="99"/>
      <c r="D52" s="111"/>
      <c r="E52" s="110"/>
      <c r="F52" s="25" t="str">
        <f t="shared" si="4"/>
        <v/>
      </c>
      <c r="G52" s="25" t="str">
        <f t="shared" si="5"/>
        <v/>
      </c>
      <c r="H52" s="25" t="str">
        <f t="shared" si="6"/>
        <v/>
      </c>
      <c r="I52" s="25" t="str">
        <f t="shared" si="7"/>
        <v/>
      </c>
      <c r="J52" s="25" t="str">
        <f t="shared" si="8"/>
        <v/>
      </c>
    </row>
    <row r="53" spans="1:10" x14ac:dyDescent="0.25">
      <c r="A53" s="10">
        <v>10</v>
      </c>
      <c r="B53" s="99"/>
      <c r="C53" s="99"/>
      <c r="D53" s="111"/>
      <c r="E53" s="110"/>
      <c r="F53" s="25" t="str">
        <f t="shared" si="4"/>
        <v/>
      </c>
      <c r="G53" s="25" t="str">
        <f t="shared" si="5"/>
        <v/>
      </c>
      <c r="H53" s="25" t="str">
        <f t="shared" si="6"/>
        <v/>
      </c>
      <c r="I53" s="25" t="str">
        <f t="shared" si="7"/>
        <v/>
      </c>
      <c r="J53" s="25" t="str">
        <f t="shared" si="8"/>
        <v/>
      </c>
    </row>
    <row r="54" spans="1:10" x14ac:dyDescent="0.25">
      <c r="A54" s="10">
        <v>11</v>
      </c>
      <c r="B54" s="99"/>
      <c r="C54" s="99"/>
      <c r="D54" s="111"/>
      <c r="E54" s="110"/>
      <c r="F54" s="25" t="str">
        <f t="shared" si="4"/>
        <v/>
      </c>
      <c r="G54" s="25" t="str">
        <f t="shared" si="5"/>
        <v/>
      </c>
      <c r="H54" s="25" t="str">
        <f t="shared" si="6"/>
        <v/>
      </c>
      <c r="I54" s="25" t="str">
        <f t="shared" si="7"/>
        <v/>
      </c>
      <c r="J54" s="25" t="str">
        <f t="shared" si="8"/>
        <v/>
      </c>
    </row>
    <row r="55" spans="1:10" x14ac:dyDescent="0.25">
      <c r="A55" s="10">
        <v>12</v>
      </c>
      <c r="B55" s="99"/>
      <c r="C55" s="99"/>
      <c r="D55" s="111"/>
      <c r="E55" s="110"/>
      <c r="F55" s="25" t="str">
        <f t="shared" si="4"/>
        <v/>
      </c>
      <c r="G55" s="25" t="str">
        <f t="shared" si="5"/>
        <v/>
      </c>
      <c r="H55" s="25" t="str">
        <f t="shared" si="6"/>
        <v/>
      </c>
      <c r="I55" s="25" t="str">
        <f t="shared" si="7"/>
        <v/>
      </c>
      <c r="J55" s="25" t="str">
        <f t="shared" si="8"/>
        <v/>
      </c>
    </row>
    <row r="56" spans="1:10" x14ac:dyDescent="0.25">
      <c r="A56" s="10">
        <v>13</v>
      </c>
      <c r="B56" s="99"/>
      <c r="C56" s="99"/>
      <c r="D56" s="111"/>
      <c r="E56" s="110"/>
      <c r="F56" s="25" t="str">
        <f t="shared" si="4"/>
        <v/>
      </c>
      <c r="G56" s="25" t="str">
        <f t="shared" si="5"/>
        <v/>
      </c>
      <c r="H56" s="25" t="str">
        <f t="shared" si="6"/>
        <v/>
      </c>
      <c r="I56" s="25" t="str">
        <f t="shared" si="7"/>
        <v/>
      </c>
      <c r="J56" s="25" t="str">
        <f t="shared" si="8"/>
        <v/>
      </c>
    </row>
    <row r="57" spans="1:10" x14ac:dyDescent="0.25">
      <c r="A57" s="10">
        <v>14</v>
      </c>
      <c r="B57" s="99"/>
      <c r="C57" s="99"/>
      <c r="D57" s="111"/>
      <c r="E57" s="110"/>
      <c r="F57" s="25" t="str">
        <f t="shared" si="4"/>
        <v/>
      </c>
      <c r="G57" s="25" t="str">
        <f t="shared" si="5"/>
        <v/>
      </c>
      <c r="H57" s="25" t="str">
        <f t="shared" si="6"/>
        <v/>
      </c>
      <c r="I57" s="25" t="str">
        <f t="shared" si="7"/>
        <v/>
      </c>
      <c r="J57" s="25" t="str">
        <f t="shared" si="8"/>
        <v/>
      </c>
    </row>
    <row r="58" spans="1:10" x14ac:dyDescent="0.25">
      <c r="A58" s="10">
        <v>15</v>
      </c>
      <c r="B58" s="99"/>
      <c r="C58" s="99"/>
      <c r="D58" s="111"/>
      <c r="E58" s="110"/>
      <c r="F58" s="25" t="str">
        <f t="shared" si="4"/>
        <v/>
      </c>
      <c r="G58" s="25" t="str">
        <f t="shared" si="5"/>
        <v/>
      </c>
      <c r="H58" s="25" t="str">
        <f t="shared" si="6"/>
        <v/>
      </c>
      <c r="I58" s="25" t="str">
        <f t="shared" si="7"/>
        <v/>
      </c>
      <c r="J58" s="25" t="str">
        <f t="shared" si="8"/>
        <v/>
      </c>
    </row>
    <row r="59" spans="1:10" x14ac:dyDescent="0.25">
      <c r="A59" s="10">
        <v>16</v>
      </c>
      <c r="B59" s="99"/>
      <c r="C59" s="99"/>
      <c r="D59" s="111"/>
      <c r="E59" s="110"/>
      <c r="F59" s="25" t="str">
        <f t="shared" si="4"/>
        <v/>
      </c>
      <c r="G59" s="25" t="str">
        <f t="shared" si="5"/>
        <v/>
      </c>
      <c r="H59" s="25" t="str">
        <f t="shared" si="6"/>
        <v/>
      </c>
      <c r="I59" s="25" t="str">
        <f t="shared" si="7"/>
        <v/>
      </c>
      <c r="J59" s="25" t="str">
        <f t="shared" si="8"/>
        <v/>
      </c>
    </row>
    <row r="60" spans="1:10" x14ac:dyDescent="0.25">
      <c r="A60" s="10">
        <v>17</v>
      </c>
      <c r="B60" s="99"/>
      <c r="C60" s="99"/>
      <c r="D60" s="111"/>
      <c r="E60" s="110"/>
      <c r="F60" s="25" t="str">
        <f t="shared" si="4"/>
        <v/>
      </c>
      <c r="G60" s="25" t="str">
        <f t="shared" si="5"/>
        <v/>
      </c>
      <c r="H60" s="25" t="str">
        <f t="shared" si="6"/>
        <v/>
      </c>
      <c r="I60" s="25" t="str">
        <f t="shared" si="7"/>
        <v/>
      </c>
      <c r="J60" s="25" t="str">
        <f t="shared" si="8"/>
        <v/>
      </c>
    </row>
    <row r="61" spans="1:10" x14ac:dyDescent="0.25">
      <c r="A61" s="10">
        <v>18</v>
      </c>
      <c r="B61" s="99"/>
      <c r="C61" s="99"/>
      <c r="D61" s="111"/>
      <c r="E61" s="110"/>
      <c r="F61" s="25" t="str">
        <f t="shared" si="4"/>
        <v/>
      </c>
      <c r="G61" s="25" t="str">
        <f t="shared" si="5"/>
        <v/>
      </c>
      <c r="H61" s="25" t="str">
        <f t="shared" si="6"/>
        <v/>
      </c>
      <c r="I61" s="25" t="str">
        <f t="shared" si="7"/>
        <v/>
      </c>
      <c r="J61" s="25" t="str">
        <f t="shared" si="8"/>
        <v/>
      </c>
    </row>
    <row r="62" spans="1:10" x14ac:dyDescent="0.25">
      <c r="A62" s="10">
        <v>19</v>
      </c>
      <c r="B62" s="99"/>
      <c r="C62" s="99"/>
      <c r="D62" s="111"/>
      <c r="E62" s="110"/>
      <c r="F62" s="25" t="str">
        <f t="shared" si="4"/>
        <v/>
      </c>
      <c r="G62" s="25" t="str">
        <f t="shared" si="5"/>
        <v/>
      </c>
      <c r="H62" s="25" t="str">
        <f t="shared" si="6"/>
        <v/>
      </c>
      <c r="I62" s="25" t="str">
        <f t="shared" si="7"/>
        <v/>
      </c>
      <c r="J62" s="25" t="str">
        <f t="shared" si="8"/>
        <v/>
      </c>
    </row>
    <row r="63" spans="1:10" x14ac:dyDescent="0.25">
      <c r="A63" s="10">
        <v>20</v>
      </c>
      <c r="B63" s="99"/>
      <c r="C63" s="99"/>
      <c r="D63" s="111"/>
      <c r="E63" s="110"/>
      <c r="F63" s="25" t="str">
        <f t="shared" si="4"/>
        <v/>
      </c>
      <c r="G63" s="25" t="str">
        <f t="shared" si="5"/>
        <v/>
      </c>
      <c r="H63" s="25" t="str">
        <f t="shared" si="6"/>
        <v/>
      </c>
      <c r="I63" s="25" t="str">
        <f t="shared" si="7"/>
        <v/>
      </c>
      <c r="J63" s="25" t="str">
        <f t="shared" si="8"/>
        <v/>
      </c>
    </row>
    <row r="64" spans="1:10" x14ac:dyDescent="0.25">
      <c r="A64" s="10">
        <v>21</v>
      </c>
      <c r="B64" s="99"/>
      <c r="C64" s="99"/>
      <c r="D64" s="111"/>
      <c r="E64" s="110"/>
      <c r="F64" s="25" t="str">
        <f t="shared" si="4"/>
        <v/>
      </c>
      <c r="G64" s="25" t="str">
        <f t="shared" si="5"/>
        <v/>
      </c>
      <c r="H64" s="25" t="str">
        <f t="shared" si="6"/>
        <v/>
      </c>
      <c r="I64" s="25" t="str">
        <f t="shared" si="7"/>
        <v/>
      </c>
      <c r="J64" s="25" t="str">
        <f t="shared" si="8"/>
        <v/>
      </c>
    </row>
    <row r="65" spans="1:10" x14ac:dyDescent="0.25">
      <c r="A65" s="10">
        <v>22</v>
      </c>
      <c r="B65" s="99"/>
      <c r="C65" s="99"/>
      <c r="D65" s="111"/>
      <c r="E65" s="110"/>
      <c r="F65" s="25" t="str">
        <f t="shared" si="4"/>
        <v/>
      </c>
      <c r="G65" s="25" t="str">
        <f t="shared" si="5"/>
        <v/>
      </c>
      <c r="H65" s="25" t="str">
        <f t="shared" si="6"/>
        <v/>
      </c>
      <c r="I65" s="25" t="str">
        <f t="shared" si="7"/>
        <v/>
      </c>
      <c r="J65" s="25" t="str">
        <f t="shared" si="8"/>
        <v/>
      </c>
    </row>
    <row r="66" spans="1:10" x14ac:dyDescent="0.25">
      <c r="A66" s="10">
        <v>23</v>
      </c>
      <c r="B66" s="99"/>
      <c r="C66" s="99"/>
      <c r="D66" s="111"/>
      <c r="E66" s="110"/>
      <c r="F66" s="25" t="str">
        <f t="shared" si="4"/>
        <v/>
      </c>
      <c r="G66" s="25" t="str">
        <f t="shared" si="5"/>
        <v/>
      </c>
      <c r="H66" s="25" t="str">
        <f t="shared" si="6"/>
        <v/>
      </c>
      <c r="I66" s="25" t="str">
        <f t="shared" si="7"/>
        <v/>
      </c>
      <c r="J66" s="25" t="str">
        <f t="shared" si="8"/>
        <v/>
      </c>
    </row>
    <row r="67" spans="1:10" x14ac:dyDescent="0.25">
      <c r="A67" s="10">
        <v>24</v>
      </c>
      <c r="B67" s="99"/>
      <c r="C67" s="99"/>
      <c r="D67" s="111"/>
      <c r="E67" s="110"/>
      <c r="F67" s="25" t="str">
        <f t="shared" si="4"/>
        <v/>
      </c>
      <c r="G67" s="25" t="str">
        <f t="shared" si="5"/>
        <v/>
      </c>
      <c r="H67" s="25" t="str">
        <f t="shared" si="6"/>
        <v/>
      </c>
      <c r="I67" s="25" t="str">
        <f t="shared" si="7"/>
        <v/>
      </c>
      <c r="J67" s="25" t="str">
        <f t="shared" si="8"/>
        <v/>
      </c>
    </row>
    <row r="68" spans="1:10" ht="14.45" customHeight="1" x14ac:dyDescent="0.25">
      <c r="A68" s="10">
        <v>25</v>
      </c>
      <c r="B68" s="99"/>
      <c r="C68" s="99"/>
      <c r="D68" s="111"/>
      <c r="E68" s="110"/>
      <c r="F68" s="25" t="str">
        <f t="shared" si="4"/>
        <v/>
      </c>
      <c r="G68" s="25" t="str">
        <f t="shared" si="5"/>
        <v/>
      </c>
      <c r="H68" s="25" t="str">
        <f t="shared" si="6"/>
        <v/>
      </c>
      <c r="I68" s="25" t="str">
        <f t="shared" si="7"/>
        <v/>
      </c>
      <c r="J68" s="25" t="str">
        <f t="shared" si="8"/>
        <v/>
      </c>
    </row>
    <row r="69" spans="1:10" x14ac:dyDescent="0.25">
      <c r="A69" s="10">
        <v>26</v>
      </c>
      <c r="B69" s="99"/>
      <c r="C69" s="99"/>
      <c r="D69" s="111"/>
      <c r="E69" s="110"/>
      <c r="F69" s="25" t="str">
        <f t="shared" si="4"/>
        <v/>
      </c>
      <c r="G69" s="25" t="str">
        <f t="shared" si="5"/>
        <v/>
      </c>
      <c r="H69" s="25" t="str">
        <f t="shared" si="6"/>
        <v/>
      </c>
      <c r="I69" s="25" t="str">
        <f t="shared" si="7"/>
        <v/>
      </c>
      <c r="J69" s="25" t="str">
        <f t="shared" si="8"/>
        <v/>
      </c>
    </row>
    <row r="70" spans="1:10" x14ac:dyDescent="0.25">
      <c r="A70" s="10">
        <v>27</v>
      </c>
      <c r="B70" s="99"/>
      <c r="C70" s="99"/>
      <c r="D70" s="111"/>
      <c r="E70" s="110"/>
      <c r="F70" s="25" t="str">
        <f t="shared" si="4"/>
        <v/>
      </c>
      <c r="G70" s="25" t="str">
        <f t="shared" si="5"/>
        <v/>
      </c>
      <c r="H70" s="25" t="str">
        <f t="shared" si="6"/>
        <v/>
      </c>
      <c r="I70" s="25" t="str">
        <f t="shared" si="7"/>
        <v/>
      </c>
      <c r="J70" s="25" t="str">
        <f t="shared" si="8"/>
        <v/>
      </c>
    </row>
    <row r="71" spans="1:10" x14ac:dyDescent="0.25">
      <c r="A71" s="10">
        <v>28</v>
      </c>
      <c r="B71" s="99"/>
      <c r="C71" s="99"/>
      <c r="D71" s="111"/>
      <c r="E71" s="110"/>
      <c r="F71" s="25" t="str">
        <f t="shared" si="4"/>
        <v/>
      </c>
      <c r="G71" s="25" t="str">
        <f t="shared" si="5"/>
        <v/>
      </c>
      <c r="H71" s="25" t="str">
        <f t="shared" si="6"/>
        <v/>
      </c>
      <c r="I71" s="25" t="str">
        <f t="shared" si="7"/>
        <v/>
      </c>
      <c r="J71" s="25" t="str">
        <f t="shared" si="8"/>
        <v/>
      </c>
    </row>
    <row r="72" spans="1:10" x14ac:dyDescent="0.25">
      <c r="A72" s="10">
        <v>29</v>
      </c>
      <c r="B72" s="99"/>
      <c r="C72" s="99"/>
      <c r="D72" s="111"/>
      <c r="E72" s="110"/>
      <c r="F72" s="25" t="str">
        <f t="shared" si="4"/>
        <v/>
      </c>
      <c r="G72" s="25" t="str">
        <f t="shared" si="5"/>
        <v/>
      </c>
      <c r="H72" s="25" t="str">
        <f t="shared" si="6"/>
        <v/>
      </c>
      <c r="I72" s="25" t="str">
        <f t="shared" si="7"/>
        <v/>
      </c>
      <c r="J72" s="25" t="str">
        <f t="shared" si="8"/>
        <v/>
      </c>
    </row>
    <row r="73" spans="1:10" x14ac:dyDescent="0.25">
      <c r="A73" s="10">
        <v>30</v>
      </c>
      <c r="B73" s="99"/>
      <c r="C73" s="99"/>
      <c r="D73" s="111"/>
      <c r="E73" s="110"/>
      <c r="F73" s="25" t="str">
        <f t="shared" si="4"/>
        <v/>
      </c>
      <c r="G73" s="25" t="str">
        <f t="shared" si="5"/>
        <v/>
      </c>
      <c r="H73" s="25" t="str">
        <f t="shared" si="6"/>
        <v/>
      </c>
      <c r="I73" s="25" t="str">
        <f t="shared" si="7"/>
        <v/>
      </c>
      <c r="J73" s="25" t="str">
        <f t="shared" si="8"/>
        <v/>
      </c>
    </row>
    <row r="74" spans="1:10" x14ac:dyDescent="0.25">
      <c r="A74" s="10">
        <v>21</v>
      </c>
      <c r="B74" s="99"/>
      <c r="C74" s="99"/>
      <c r="D74" s="111"/>
      <c r="E74" s="110"/>
      <c r="F74" s="25" t="str">
        <f t="shared" si="4"/>
        <v/>
      </c>
      <c r="G74" s="25" t="str">
        <f t="shared" ref="G74:G83" si="9">IF(AND(E74&gt;=12,E74&lt;=40),0.2,"")</f>
        <v/>
      </c>
      <c r="H74" s="25" t="str">
        <f t="shared" ref="H74:H83" si="10">IF(AND(E74&gt;=41,E74&lt;=100),0.4,"")</f>
        <v/>
      </c>
      <c r="I74" s="25" t="str">
        <f t="shared" ref="I74:I83" si="11">IF(AND(E74&gt;=101,E74&lt;=200),0.6,"")</f>
        <v/>
      </c>
      <c r="J74" s="25" t="str">
        <f t="shared" ref="J74:J83" si="12">IF(E74&gt;=201,0.75,"")</f>
        <v/>
      </c>
    </row>
    <row r="75" spans="1:10" x14ac:dyDescent="0.25">
      <c r="A75" s="10">
        <v>22</v>
      </c>
      <c r="B75" s="99"/>
      <c r="C75" s="99"/>
      <c r="D75" s="111"/>
      <c r="E75" s="110"/>
      <c r="F75" s="25" t="str">
        <f t="shared" si="4"/>
        <v/>
      </c>
      <c r="G75" s="25" t="str">
        <f t="shared" si="9"/>
        <v/>
      </c>
      <c r="H75" s="25" t="str">
        <f t="shared" si="10"/>
        <v/>
      </c>
      <c r="I75" s="25" t="str">
        <f t="shared" si="11"/>
        <v/>
      </c>
      <c r="J75" s="25" t="str">
        <f t="shared" si="12"/>
        <v/>
      </c>
    </row>
    <row r="76" spans="1:10" x14ac:dyDescent="0.25">
      <c r="A76" s="10">
        <v>23</v>
      </c>
      <c r="B76" s="99"/>
      <c r="C76" s="99"/>
      <c r="D76" s="111"/>
      <c r="E76" s="110"/>
      <c r="F76" s="25" t="str">
        <f t="shared" si="4"/>
        <v/>
      </c>
      <c r="G76" s="25" t="str">
        <f t="shared" si="9"/>
        <v/>
      </c>
      <c r="H76" s="25" t="str">
        <f t="shared" si="10"/>
        <v/>
      </c>
      <c r="I76" s="25" t="str">
        <f t="shared" si="11"/>
        <v/>
      </c>
      <c r="J76" s="25" t="str">
        <f t="shared" si="12"/>
        <v/>
      </c>
    </row>
    <row r="77" spans="1:10" x14ac:dyDescent="0.25">
      <c r="A77" s="10">
        <v>24</v>
      </c>
      <c r="B77" s="99"/>
      <c r="C77" s="99"/>
      <c r="D77" s="111"/>
      <c r="E77" s="110"/>
      <c r="F77" s="25" t="str">
        <f t="shared" si="4"/>
        <v/>
      </c>
      <c r="G77" s="25" t="str">
        <f t="shared" si="9"/>
        <v/>
      </c>
      <c r="H77" s="25" t="str">
        <f t="shared" si="10"/>
        <v/>
      </c>
      <c r="I77" s="25" t="str">
        <f t="shared" si="11"/>
        <v/>
      </c>
      <c r="J77" s="25" t="str">
        <f t="shared" si="12"/>
        <v/>
      </c>
    </row>
    <row r="78" spans="1:10" ht="14.45" customHeight="1" x14ac:dyDescent="0.25">
      <c r="A78" s="10">
        <v>25</v>
      </c>
      <c r="B78" s="99"/>
      <c r="C78" s="99"/>
      <c r="D78" s="111"/>
      <c r="E78" s="110"/>
      <c r="F78" s="25" t="str">
        <f t="shared" si="4"/>
        <v/>
      </c>
      <c r="G78" s="25" t="str">
        <f t="shared" si="9"/>
        <v/>
      </c>
      <c r="H78" s="25" t="str">
        <f t="shared" si="10"/>
        <v/>
      </c>
      <c r="I78" s="25" t="str">
        <f t="shared" si="11"/>
        <v/>
      </c>
      <c r="J78" s="25" t="str">
        <f t="shared" si="12"/>
        <v/>
      </c>
    </row>
    <row r="79" spans="1:10" x14ac:dyDescent="0.25">
      <c r="A79" s="10">
        <v>26</v>
      </c>
      <c r="B79" s="99"/>
      <c r="C79" s="99"/>
      <c r="D79" s="111"/>
      <c r="E79" s="110"/>
      <c r="F79" s="25" t="str">
        <f t="shared" si="4"/>
        <v/>
      </c>
      <c r="G79" s="25" t="str">
        <f t="shared" si="9"/>
        <v/>
      </c>
      <c r="H79" s="25" t="str">
        <f t="shared" si="10"/>
        <v/>
      </c>
      <c r="I79" s="25" t="str">
        <f t="shared" si="11"/>
        <v/>
      </c>
      <c r="J79" s="25" t="str">
        <f t="shared" si="12"/>
        <v/>
      </c>
    </row>
    <row r="80" spans="1:10" x14ac:dyDescent="0.25">
      <c r="A80" s="10">
        <v>27</v>
      </c>
      <c r="B80" s="99"/>
      <c r="C80" s="99"/>
      <c r="D80" s="111"/>
      <c r="E80" s="110"/>
      <c r="F80" s="25" t="str">
        <f t="shared" si="4"/>
        <v/>
      </c>
      <c r="G80" s="25" t="str">
        <f t="shared" si="9"/>
        <v/>
      </c>
      <c r="H80" s="25" t="str">
        <f t="shared" si="10"/>
        <v/>
      </c>
      <c r="I80" s="25" t="str">
        <f t="shared" si="11"/>
        <v/>
      </c>
      <c r="J80" s="25" t="str">
        <f t="shared" si="12"/>
        <v/>
      </c>
    </row>
    <row r="81" spans="1:15" x14ac:dyDescent="0.25">
      <c r="A81" s="10">
        <v>28</v>
      </c>
      <c r="B81" s="99"/>
      <c r="C81" s="99"/>
      <c r="D81" s="111"/>
      <c r="E81" s="110"/>
      <c r="F81" s="25" t="str">
        <f t="shared" si="4"/>
        <v/>
      </c>
      <c r="G81" s="25" t="str">
        <f t="shared" si="9"/>
        <v/>
      </c>
      <c r="H81" s="25" t="str">
        <f t="shared" si="10"/>
        <v/>
      </c>
      <c r="I81" s="25" t="str">
        <f t="shared" si="11"/>
        <v/>
      </c>
      <c r="J81" s="25" t="str">
        <f t="shared" si="12"/>
        <v/>
      </c>
    </row>
    <row r="82" spans="1:15" x14ac:dyDescent="0.25">
      <c r="A82" s="10">
        <v>29</v>
      </c>
      <c r="B82" s="99"/>
      <c r="C82" s="99"/>
      <c r="D82" s="111"/>
      <c r="E82" s="110"/>
      <c r="F82" s="25" t="str">
        <f t="shared" si="4"/>
        <v/>
      </c>
      <c r="G82" s="25" t="str">
        <f t="shared" si="9"/>
        <v/>
      </c>
      <c r="H82" s="25" t="str">
        <f t="shared" si="10"/>
        <v/>
      </c>
      <c r="I82" s="25" t="str">
        <f t="shared" si="11"/>
        <v/>
      </c>
      <c r="J82" s="25" t="str">
        <f t="shared" si="12"/>
        <v/>
      </c>
    </row>
    <row r="83" spans="1:15" x14ac:dyDescent="0.25">
      <c r="A83" s="10">
        <v>30</v>
      </c>
      <c r="B83" s="99"/>
      <c r="C83" s="99"/>
      <c r="D83" s="111"/>
      <c r="E83" s="110"/>
      <c r="F83" s="25" t="str">
        <f t="shared" si="4"/>
        <v/>
      </c>
      <c r="G83" s="25" t="str">
        <f t="shared" si="9"/>
        <v/>
      </c>
      <c r="H83" s="25" t="str">
        <f t="shared" si="10"/>
        <v/>
      </c>
      <c r="I83" s="25" t="str">
        <f t="shared" si="11"/>
        <v/>
      </c>
      <c r="J83" s="25" t="str">
        <f t="shared" si="12"/>
        <v/>
      </c>
    </row>
    <row r="84" spans="1:15" ht="15" customHeight="1" x14ac:dyDescent="0.25">
      <c r="A84" s="15"/>
      <c r="B84" s="16"/>
      <c r="C84" s="16"/>
      <c r="F84" s="69">
        <f>SUM(F44:F83)</f>
        <v>0</v>
      </c>
      <c r="G84" s="69">
        <f t="shared" ref="G84:J84" si="13">SUM(G44:G83)</f>
        <v>0</v>
      </c>
      <c r="H84" s="69">
        <f t="shared" si="13"/>
        <v>0</v>
      </c>
      <c r="I84" s="69">
        <f t="shared" si="13"/>
        <v>0</v>
      </c>
      <c r="J84" s="69">
        <f t="shared" si="13"/>
        <v>0</v>
      </c>
    </row>
    <row r="85" spans="1:15" ht="10.5" customHeight="1" x14ac:dyDescent="0.25">
      <c r="A85" s="51"/>
      <c r="B85" s="42"/>
      <c r="C85" s="42"/>
      <c r="E85" s="114" t="s">
        <v>24</v>
      </c>
      <c r="F85" s="52">
        <f>COUNT(F44:F73)</f>
        <v>0</v>
      </c>
      <c r="G85" s="52">
        <f>COUNT(G44:G73)</f>
        <v>0</v>
      </c>
      <c r="H85" s="52">
        <f>COUNT(H44:H73)</f>
        <v>0</v>
      </c>
      <c r="I85" s="52">
        <f>COUNT(I44:I73)</f>
        <v>0</v>
      </c>
      <c r="J85" s="52">
        <f>COUNT(J44:J73)</f>
        <v>0</v>
      </c>
    </row>
    <row r="86" spans="1:15" ht="15.75" thickBot="1" x14ac:dyDescent="0.3">
      <c r="A86" s="100"/>
      <c r="B86" s="101"/>
      <c r="C86" s="101"/>
      <c r="D86" s="101"/>
      <c r="E86" s="116"/>
      <c r="F86" s="117">
        <f>F84+G84+H84+I84+J84</f>
        <v>0</v>
      </c>
      <c r="G86" s="117"/>
      <c r="H86" s="117"/>
      <c r="I86" s="117"/>
      <c r="J86" s="117"/>
    </row>
    <row r="87" spans="1:15" ht="23.25" customHeight="1" thickBot="1" x14ac:dyDescent="0.3">
      <c r="A87" s="96" t="s">
        <v>52</v>
      </c>
      <c r="B87" s="97"/>
      <c r="C87" s="97"/>
      <c r="D87" s="97"/>
      <c r="E87" s="98"/>
      <c r="F87" s="39">
        <f>IF(F86&gt;4,4,F86)</f>
        <v>0</v>
      </c>
      <c r="G87" s="42"/>
      <c r="H87" s="42"/>
    </row>
    <row r="88" spans="1:15" x14ac:dyDescent="0.25">
      <c r="A88" s="6"/>
      <c r="B88" s="22"/>
      <c r="C88" s="22"/>
      <c r="D88" s="22"/>
      <c r="E88" s="22"/>
      <c r="F88" s="22"/>
      <c r="G88" s="22"/>
    </row>
    <row r="89" spans="1:15" ht="35.25" customHeight="1" x14ac:dyDescent="0.25">
      <c r="A89" s="89" t="s">
        <v>54</v>
      </c>
      <c r="B89" s="90"/>
      <c r="C89" s="90"/>
      <c r="D89" s="90"/>
      <c r="E89" s="90"/>
      <c r="F89" s="91"/>
      <c r="G89" s="43"/>
      <c r="H89" s="113"/>
      <c r="I89" s="57"/>
      <c r="J89" s="57"/>
      <c r="K89" s="57"/>
      <c r="L89" s="57"/>
      <c r="M89" s="57"/>
      <c r="N89" s="57"/>
    </row>
    <row r="90" spans="1:15" x14ac:dyDescent="0.25">
      <c r="A90" s="49" t="s">
        <v>20</v>
      </c>
      <c r="B90" s="50"/>
      <c r="C90" s="50"/>
      <c r="D90" s="106" t="s">
        <v>8</v>
      </c>
      <c r="E90" s="106"/>
      <c r="F90" s="38" t="s">
        <v>16</v>
      </c>
      <c r="G90" s="44"/>
      <c r="H90" s="57"/>
      <c r="I90" s="57"/>
      <c r="J90" s="57"/>
      <c r="K90" s="8"/>
      <c r="L90" s="8"/>
      <c r="M90" s="8"/>
      <c r="N90" s="57"/>
    </row>
    <row r="91" spans="1:15" ht="18" customHeight="1" x14ac:dyDescent="0.25">
      <c r="A91" s="10">
        <v>1</v>
      </c>
      <c r="B91" s="70"/>
      <c r="C91" s="71"/>
      <c r="D91" s="72" t="s">
        <v>38</v>
      </c>
      <c r="E91" s="73"/>
      <c r="F91" s="25">
        <f>IF(D91&lt;&gt;"",INDEX(T_titulació_C,MATCH(D91,L_titulacions,0),2),"")</f>
        <v>0</v>
      </c>
      <c r="G91" s="44"/>
      <c r="H91" s="57"/>
      <c r="I91" s="57"/>
      <c r="J91" s="44"/>
      <c r="N91" s="44"/>
      <c r="O91" s="44"/>
    </row>
    <row r="92" spans="1:15" ht="18" customHeight="1" x14ac:dyDescent="0.25">
      <c r="A92" s="10">
        <v>2</v>
      </c>
      <c r="B92" s="70"/>
      <c r="C92" s="71"/>
      <c r="D92" s="72" t="s">
        <v>38</v>
      </c>
      <c r="E92" s="73"/>
      <c r="F92" s="25">
        <f>IF(D92&lt;&gt;"",INDEX(T_titulació_C,MATCH(D92,L_titulacions,0),2),"")</f>
        <v>0</v>
      </c>
      <c r="G92" s="44"/>
      <c r="H92" s="57"/>
      <c r="I92" s="57"/>
      <c r="J92" s="44"/>
      <c r="N92" s="44"/>
      <c r="O92" s="44"/>
    </row>
    <row r="93" spans="1:15" ht="18" customHeight="1" thickBot="1" x14ac:dyDescent="0.3">
      <c r="A93" s="10">
        <v>3</v>
      </c>
      <c r="B93" s="70"/>
      <c r="C93" s="71"/>
      <c r="D93" s="72" t="s">
        <v>38</v>
      </c>
      <c r="E93" s="73"/>
      <c r="F93" s="25">
        <f>IF(D93&lt;&gt;"",INDEX(T_titulació_C,MATCH(D93,L_titulacions,0),2),"")</f>
        <v>0</v>
      </c>
      <c r="G93" s="44"/>
      <c r="H93" s="57"/>
      <c r="I93" s="57"/>
      <c r="J93" s="44"/>
      <c r="N93" s="44"/>
      <c r="O93" s="44"/>
    </row>
    <row r="94" spans="1:15" ht="15.75" hidden="1" thickBot="1" x14ac:dyDescent="0.3">
      <c r="A94" s="32"/>
      <c r="B94" s="33"/>
      <c r="C94" s="33"/>
      <c r="D94" s="33"/>
      <c r="E94" s="33"/>
      <c r="F94" s="40">
        <f>SUM(F90:F93)</f>
        <v>0</v>
      </c>
      <c r="G94" s="44"/>
      <c r="H94" s="57"/>
      <c r="I94" s="57"/>
      <c r="J94" s="44"/>
      <c r="N94" s="44"/>
      <c r="O94" s="44"/>
    </row>
    <row r="95" spans="1:15" ht="23.25" customHeight="1" thickBot="1" x14ac:dyDescent="0.3">
      <c r="A95" s="96" t="s">
        <v>22</v>
      </c>
      <c r="B95" s="97"/>
      <c r="C95" s="97"/>
      <c r="D95" s="97"/>
      <c r="E95" s="98"/>
      <c r="F95" s="45">
        <f>IF(F94&gt;2,2,F94)</f>
        <v>0</v>
      </c>
      <c r="G95" s="44"/>
      <c r="H95" s="57"/>
      <c r="I95" s="57"/>
      <c r="J95" s="44"/>
      <c r="N95" s="44"/>
      <c r="O95" s="44"/>
    </row>
    <row r="96" spans="1:15" customFormat="1" ht="23.25" customHeight="1" x14ac:dyDescent="0.25"/>
    <row r="97" spans="1:15" x14ac:dyDescent="0.25">
      <c r="A97" s="89" t="s">
        <v>56</v>
      </c>
      <c r="B97" s="90"/>
      <c r="C97" s="90"/>
      <c r="D97" s="90"/>
      <c r="E97" s="90"/>
      <c r="F97" s="91"/>
      <c r="G97" s="44"/>
      <c r="H97" s="44"/>
      <c r="I97" s="44"/>
      <c r="J97" s="44"/>
      <c r="L97" s="44"/>
      <c r="M97" s="44"/>
      <c r="N97" s="44"/>
      <c r="O97" s="44"/>
    </row>
    <row r="98" spans="1:15" x14ac:dyDescent="0.25">
      <c r="A98" s="49" t="s">
        <v>20</v>
      </c>
      <c r="B98" s="50"/>
      <c r="C98" s="50"/>
      <c r="D98" s="106" t="s">
        <v>8</v>
      </c>
      <c r="E98" s="106"/>
      <c r="F98" s="38" t="s">
        <v>16</v>
      </c>
      <c r="H98" s="47"/>
      <c r="I98" s="46"/>
      <c r="J98" s="48"/>
      <c r="L98" s="44"/>
      <c r="M98" s="44"/>
      <c r="N98" s="44"/>
      <c r="O98" s="44"/>
    </row>
    <row r="99" spans="1:15" ht="18" customHeight="1" x14ac:dyDescent="0.25">
      <c r="A99" s="10">
        <v>1</v>
      </c>
      <c r="B99" s="70"/>
      <c r="C99" s="71"/>
      <c r="D99" s="72" t="s">
        <v>38</v>
      </c>
      <c r="E99" s="73"/>
      <c r="F99" s="25">
        <f>IF(D99&lt;&gt;"",INDEX(T_Català_D,MATCH(D99,L_català,0),2),"")</f>
        <v>0</v>
      </c>
      <c r="G99" s="59"/>
      <c r="L99" s="44"/>
      <c r="M99" s="44"/>
      <c r="N99" s="44"/>
      <c r="O99" s="44"/>
    </row>
    <row r="100" spans="1:15" x14ac:dyDescent="0.25">
      <c r="A100" s="11"/>
      <c r="B100" s="11"/>
      <c r="C100" s="11"/>
      <c r="D100" s="11"/>
      <c r="E100" s="12"/>
      <c r="F100" s="12"/>
    </row>
    <row r="101" spans="1:15" ht="15" customHeight="1" x14ac:dyDescent="0.25">
      <c r="A101" s="89" t="s">
        <v>55</v>
      </c>
      <c r="B101" s="90"/>
      <c r="C101" s="90"/>
      <c r="D101" s="90"/>
      <c r="E101" s="90"/>
      <c r="F101" s="91"/>
    </row>
    <row r="102" spans="1:15" x14ac:dyDescent="0.25">
      <c r="A102" s="49" t="s">
        <v>20</v>
      </c>
      <c r="B102" s="50"/>
      <c r="C102" s="50"/>
      <c r="D102" s="106" t="s">
        <v>8</v>
      </c>
      <c r="E102" s="106"/>
      <c r="F102" s="38" t="s">
        <v>16</v>
      </c>
    </row>
    <row r="103" spans="1:15" ht="18" customHeight="1" x14ac:dyDescent="0.25">
      <c r="A103" s="10">
        <v>1</v>
      </c>
      <c r="B103" s="70"/>
      <c r="C103" s="71"/>
      <c r="D103" s="72" t="s">
        <v>38</v>
      </c>
      <c r="E103" s="73"/>
      <c r="F103" s="25">
        <f>IF(D103&lt;&gt;"",INDEX(T_Actic_E,MATCH(D103,L_Actic,0),2),"")</f>
        <v>0</v>
      </c>
      <c r="G103" s="59"/>
    </row>
    <row r="104" spans="1:15" ht="15.75" thickBot="1" x14ac:dyDescent="0.3">
      <c r="A104" s="29"/>
      <c r="B104" s="30"/>
      <c r="C104" s="30"/>
      <c r="D104" s="30"/>
      <c r="E104" s="28"/>
      <c r="F104" s="28"/>
    </row>
    <row r="105" spans="1:15" ht="27" customHeight="1" thickBot="1" x14ac:dyDescent="0.3">
      <c r="A105" s="103" t="s">
        <v>19</v>
      </c>
      <c r="B105" s="104"/>
      <c r="C105" s="104"/>
      <c r="D105" s="104"/>
      <c r="E105" s="105"/>
      <c r="F105" s="58">
        <f>F39+F87+F95+F99+F103</f>
        <v>0</v>
      </c>
    </row>
  </sheetData>
  <sheetProtection algorithmName="SHA-512" hashValue="YkIuUU6rmw0yaVvMGfkr0cnCIeVwDwaCGf5jybVGHo27R+IwVEIzUYyw0YCybPswi7JZaAf4qbooNl3ruiacjw==" saltValue="Disg3IhnUaXxlccjeaszbA==" spinCount="100000" sheet="1" objects="1" scenarios="1"/>
  <protectedRanges>
    <protectedRange sqref="A4:F4" name="Rango1"/>
  </protectedRanges>
  <dataConsolidate/>
  <mergeCells count="78">
    <mergeCell ref="F86:J86"/>
    <mergeCell ref="B79:C79"/>
    <mergeCell ref="B80:C80"/>
    <mergeCell ref="B81:C81"/>
    <mergeCell ref="B82:C82"/>
    <mergeCell ref="B83:C83"/>
    <mergeCell ref="B74:C74"/>
    <mergeCell ref="B75:C75"/>
    <mergeCell ref="B76:C76"/>
    <mergeCell ref="B77:C77"/>
    <mergeCell ref="B78:C78"/>
    <mergeCell ref="B70:C70"/>
    <mergeCell ref="B71:C71"/>
    <mergeCell ref="B72:C72"/>
    <mergeCell ref="B73:C73"/>
    <mergeCell ref="A42:J42"/>
    <mergeCell ref="D25:F25"/>
    <mergeCell ref="B62:C62"/>
    <mergeCell ref="B60:C60"/>
    <mergeCell ref="A39:E39"/>
    <mergeCell ref="B58:C58"/>
    <mergeCell ref="B59:C59"/>
    <mergeCell ref="B55:C55"/>
    <mergeCell ref="B56:C56"/>
    <mergeCell ref="B57:C57"/>
    <mergeCell ref="B64:C64"/>
    <mergeCell ref="B65:C65"/>
    <mergeCell ref="B66:C66"/>
    <mergeCell ref="B67:C67"/>
    <mergeCell ref="B68:C68"/>
    <mergeCell ref="A95:E95"/>
    <mergeCell ref="A105:E105"/>
    <mergeCell ref="A89:F89"/>
    <mergeCell ref="B91:C91"/>
    <mergeCell ref="D90:E90"/>
    <mergeCell ref="D91:E91"/>
    <mergeCell ref="D92:E92"/>
    <mergeCell ref="B92:C92"/>
    <mergeCell ref="B93:C93"/>
    <mergeCell ref="D93:E93"/>
    <mergeCell ref="A97:F97"/>
    <mergeCell ref="D98:E98"/>
    <mergeCell ref="A101:F101"/>
    <mergeCell ref="D102:E102"/>
    <mergeCell ref="B103:C103"/>
    <mergeCell ref="D103:E103"/>
    <mergeCell ref="B63:C63"/>
    <mergeCell ref="A86:D86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61:C61"/>
    <mergeCell ref="B52:C52"/>
    <mergeCell ref="B53:C53"/>
    <mergeCell ref="B54:C54"/>
    <mergeCell ref="B69:C69"/>
    <mergeCell ref="B99:C99"/>
    <mergeCell ref="D99:E99"/>
    <mergeCell ref="A1:F1"/>
    <mergeCell ref="D23:E23"/>
    <mergeCell ref="D37:E37"/>
    <mergeCell ref="A4:F4"/>
    <mergeCell ref="E6:F6"/>
    <mergeCell ref="A6:C6"/>
    <mergeCell ref="A7:D7"/>
    <mergeCell ref="E7:F7"/>
    <mergeCell ref="A8:F8"/>
    <mergeCell ref="A10:F10"/>
    <mergeCell ref="A11:C11"/>
    <mergeCell ref="D11:F11"/>
    <mergeCell ref="A25:C25"/>
    <mergeCell ref="A87:E8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D6D45FE-0BC6-45CA-AD4C-6E5E050B2178}">
          <x14:formula1>
            <xm:f>Ref!$A$14:$A$17</xm:f>
          </x14:formula1>
          <xm:sqref>D103:E103</xm:sqref>
        </x14:dataValidation>
        <x14:dataValidation type="list" allowBlank="1" showInputMessage="1" showErrorMessage="1" xr:uid="{562ABD23-BF4D-427B-881E-30D6C71C1507}">
          <x14:formula1>
            <xm:f>Ref!$A$9:$A$12</xm:f>
          </x14:formula1>
          <xm:sqref>D99:E99</xm:sqref>
        </x14:dataValidation>
        <x14:dataValidation type="list" allowBlank="1" showInputMessage="1" showErrorMessage="1" xr:uid="{0E759BF9-4A0F-4AEC-AA1A-722C4C1025D5}">
          <x14:formula1>
            <xm:f>Ref!$A$3:$A$7</xm:f>
          </x14:formula1>
          <xm:sqref>D91:E93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9</vt:i4>
      </vt:variant>
    </vt:vector>
  </HeadingPairs>
  <TitlesOfParts>
    <vt:vector size="11" baseType="lpstr">
      <vt:lpstr>Ref</vt:lpstr>
      <vt:lpstr>MÈRITS </vt:lpstr>
      <vt:lpstr>L_Actic</vt:lpstr>
      <vt:lpstr>L_català</vt:lpstr>
      <vt:lpstr>L_punts_actic</vt:lpstr>
      <vt:lpstr>L_punts_català</vt:lpstr>
      <vt:lpstr>L_punts_Titulacions</vt:lpstr>
      <vt:lpstr>L_titulacions</vt:lpstr>
      <vt:lpstr>T_Actic_E</vt:lpstr>
      <vt:lpstr>T_Català_D</vt:lpstr>
      <vt:lpstr>T_titulació_C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Manel Hita</dc:creator>
  <cp:lastModifiedBy>Medina Bueno, M. José</cp:lastModifiedBy>
  <dcterms:created xsi:type="dcterms:W3CDTF">2019-02-03T17:32:26Z</dcterms:created>
  <dcterms:modified xsi:type="dcterms:W3CDTF">2026-02-26T13:49:50Z</dcterms:modified>
</cp:coreProperties>
</file>