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PS_TEMPORALS\2024\24-TEMP01 ENGINYER\"/>
    </mc:Choice>
  </mc:AlternateContent>
  <xr:revisionPtr revIDLastSave="0" documentId="13_ncr:1_{3C28FE7D-E60B-4D22-9602-B02AEC4F0C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ÈRITS " sheetId="1" r:id="rId1"/>
    <sheet name="GRAELLA" sheetId="3" r:id="rId2"/>
  </sheets>
  <definedNames>
    <definedName name="_xlnm._FilterDatabase" localSheetId="0" hidden="1">'MÈRITS '!$A$45:$F$58</definedName>
    <definedName name="_xlnm.Print_Area" localSheetId="0">'MÈRITS '!$A$1:$H$61</definedName>
    <definedName name="L_nivell_actic">Tabla2[[#All],[Columna3]]</definedName>
    <definedName name="L_titulacio">Tabla1[[#All],[Titulació]]</definedName>
    <definedName name="T_actic">Tabla2[#All]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H34" i="1"/>
  <c r="F15" i="1"/>
  <c r="F16" i="1"/>
  <c r="F18" i="1"/>
  <c r="F19" i="1"/>
  <c r="F20" i="1"/>
  <c r="F21" i="1"/>
  <c r="F22" i="1"/>
  <c r="F23" i="1"/>
  <c r="F56" i="1"/>
  <c r="F55" i="1"/>
  <c r="F57" i="1" s="1"/>
  <c r="F58" i="1" s="1"/>
  <c r="F14" i="1"/>
  <c r="B3" i="3" l="1"/>
  <c r="A3" i="3"/>
  <c r="F48" i="1"/>
  <c r="F49" i="1"/>
  <c r="F47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41" i="1" l="1"/>
  <c r="J3" i="3" s="1"/>
  <c r="F41" i="1"/>
  <c r="H3" i="3" s="1"/>
  <c r="G41" i="1"/>
  <c r="I3" i="3" s="1"/>
  <c r="E3" i="3"/>
  <c r="E41" i="1"/>
  <c r="G3" i="3" s="1"/>
  <c r="F50" i="1"/>
  <c r="L3" i="3" l="1"/>
  <c r="F51" i="1"/>
  <c r="E42" i="1"/>
  <c r="F43" i="1" s="1"/>
  <c r="F24" i="1"/>
  <c r="F26" i="1" s="1"/>
  <c r="F61" i="1" l="1"/>
  <c r="K3" i="3"/>
  <c r="D3" i="3"/>
  <c r="C3" i="3"/>
  <c r="F3" i="3" l="1"/>
  <c r="M3" i="3" s="1"/>
  <c r="N3" i="3"/>
</calcChain>
</file>

<file path=xl/sharedStrings.xml><?xml version="1.0" encoding="utf-8"?>
<sst xmlns="http://schemas.openxmlformats.org/spreadsheetml/2006/main" count="72" uniqueCount="60">
  <si>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</si>
  <si>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</si>
  <si>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</si>
  <si>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</si>
  <si>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</si>
  <si>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</si>
  <si>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</si>
  <si>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</si>
  <si>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</si>
  <si>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Màster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</si>
  <si>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</si>
  <si>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</si>
  <si>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</si>
  <si>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</si>
  <si>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</si>
  <si>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</si>
  <si>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</si>
  <si>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Puntuació</t>
  </si>
  <si>
    <t>ENTRE 12 I 40 HORES</t>
  </si>
  <si>
    <t xml:space="preserve">Formulari de valoració prèvia de mèrits </t>
  </si>
  <si>
    <t>A)  Experiència professional en funcions equiparables a les del lloc a proveïr</t>
  </si>
  <si>
    <t>TOTAL ACCIONS FORMATIVES (MÀXIM 2 PUNTS)</t>
  </si>
  <si>
    <t xml:space="preserve">B) Per cursos i activitats formatives amb aprofitament i adients a la plaça a proveïr </t>
  </si>
  <si>
    <t>TOTAL MÈRITS</t>
  </si>
  <si>
    <t xml:space="preserve">Doctorat </t>
  </si>
  <si>
    <t>Grau / Llicenciatura</t>
  </si>
  <si>
    <t>Titulació</t>
  </si>
  <si>
    <t>grup / subgrup</t>
  </si>
  <si>
    <t>punts</t>
  </si>
  <si>
    <t>A1</t>
  </si>
  <si>
    <t>B - C1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</si>
  <si>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</si>
  <si>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t>OLESA</t>
  </si>
  <si>
    <t>PRIV</t>
  </si>
  <si>
    <t>41~100h</t>
  </si>
  <si>
    <t>101~200h</t>
  </si>
  <si>
    <t>&gt;200h</t>
  </si>
  <si>
    <t>Cognoms, nom</t>
  </si>
  <si>
    <t>ALTRES AP</t>
  </si>
  <si>
    <t>C) Per titulacions acadèmiques equivalents o superiors</t>
  </si>
  <si>
    <t>COGNOMS, NOM</t>
  </si>
  <si>
    <t>12-40h</t>
  </si>
  <si>
    <t>Comprovació</t>
  </si>
  <si>
    <t>TOTAL EXPERIÈNCIA PROFESSIONAL (MÀXIM 4 PUNTS)</t>
  </si>
  <si>
    <t xml:space="preserve">SECTOR PÚBLIC </t>
  </si>
  <si>
    <t>0,10 x mes treballat o fracció</t>
  </si>
  <si>
    <t>PER COBRIR TEMPORALMENT 1 LLOC DE TREBALL D'ENGINYER/A</t>
  </si>
  <si>
    <t>A)  Per experiència professional a l’àmbit públic, en funcions anàlogues a les del lloc a proveir, fins a un màxim de 4 punts, a raó de 0,10 punts per mes complert treballat a l’administració pública</t>
  </si>
  <si>
    <t xml:space="preserve">B) Per cursos i activitats formatives amb aprofitament, relacionats directament amb les funcions del lloc de treball i realitzats en els darrers 10 anys, fins a un màxim de 2 punts: </t>
  </si>
  <si>
    <t>Postgrau o màster no oficial</t>
  </si>
  <si>
    <t xml:space="preserve">C) Per titulacions acadèmiques superiors o complementàries a l’exigida per a l’accés a la plaça a proveir, que sigui rellevant i/o estigui relacionada amb les tasques pròpies del lloc, fins a un màxim de 1,5 punts. </t>
  </si>
  <si>
    <t xml:space="preserve">D) Per certificat d’acreditació de competències en tecnologies de la informació i la comunicació (ACTIC) o COMPETIC, amb un màxim de 0,50 punts </t>
  </si>
  <si>
    <t>Nivell mitjà</t>
  </si>
  <si>
    <t>Nivell avançat</t>
  </si>
  <si>
    <t>Columna1</t>
  </si>
  <si>
    <t>Nivell ACTIC</t>
  </si>
  <si>
    <t>TOTAL ACCIONS FORMATIVES (MÀXIM 1,5 PUNTS)</t>
  </si>
  <si>
    <t>TOTAL ACTIC (MÀXIM 0,50 PUNTS)</t>
  </si>
  <si>
    <t>Columna2</t>
  </si>
  <si>
    <t>Columna3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</si>
</sst>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Yu Gothic Medium"/>
      <family val="2"/>
    </font>
    <font>
      <b/>
      <i/>
      <sz val="10"/>
      <name val="Verdana"/>
      <family val="2"/>
    </font>
    <font>
      <sz val="11"/>
      <name val="Calibri"/>
      <family val="2"/>
      <scheme val="minor"/>
    </font>
    <font>
      <b/>
      <i/>
      <sz val="10"/>
      <color theme="0"/>
      <name val="Verdana"/>
      <family val="2"/>
    </font>
    <font>
      <sz val="11"/>
      <color theme="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4" fillId="3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2" fontId="7" fillId="4" borderId="1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quotePrefix="1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>
      <alignment horizontal="center" vertical="center" wrapText="1"/>
    </xf>
    <xf numFmtId="49" fontId="16" fillId="1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8" fillId="5" borderId="1" xfId="0" applyFont="1" applyFill="1" applyBorder="1" applyAlignment="1">
      <alignment horizontal="left" vertical="center"/>
    </xf>
    <xf numFmtId="2" fontId="18" fillId="5" borderId="1" xfId="0" applyNumberFormat="1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2" fontId="15" fillId="9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2" fontId="7" fillId="4" borderId="7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2" fontId="2" fillId="0" borderId="0" xfId="0" applyNumberFormat="1" applyFont="1"/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/>
    <xf numFmtId="2" fontId="23" fillId="0" borderId="0" xfId="0" applyNumberFormat="1" applyFont="1"/>
    <xf numFmtId="0" fontId="23" fillId="0" borderId="0" xfId="0" applyFont="1" applyAlignment="1">
      <alignment horizontal="center" vertical="center"/>
    </xf>
    <xf numFmtId="0" fontId="13" fillId="6" borderId="3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1" fillId="0" borderId="3" xfId="0" applyNumberFormat="1" applyFont="1" applyBorder="1" applyAlignment="1" applyProtection="1">
      <alignment horizontal="center" vertical="center" wrapText="1"/>
      <protection locked="0"/>
    </xf>
    <xf numFmtId="2" fontId="11" fillId="0" borderId="5" xfId="0" applyNumberFormat="1" applyFont="1" applyBorder="1" applyAlignment="1" applyProtection="1">
      <alignment horizontal="center" vertical="center" wrapText="1"/>
      <protection locked="0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</cellXfs>
  <cellStyles count="2">
    <cellStyle name="Estilo 1" xfId="1" xr:uid="{041ABE8A-2494-4E4D-AC5E-F8C51E219124}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46:J50" totalsRowShown="0" headerRowDxfId="9" dataDxfId="8">
  <tableColumns count="3">
    <tableColumn id="1" xr3:uid="{00000000-0010-0000-0000-000001000000}" name="Titulació" dataDxfId="7"/>
    <tableColumn id="2" xr3:uid="{00000000-0010-0000-0000-000002000000}" name="grup / subgrup" dataDxfId="6"/>
    <tableColumn id="3" xr3:uid="{00000000-0010-0000-0000-000003000000}" name="punts" dataDxfId="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C00588-97E4-4A7B-A389-A63D4614CC2C}" name="Tabla2" displayName="Tabla2" ref="H54:J56" totalsRowShown="0" headerRowDxfId="4" dataDxfId="3">
  <tableColumns count="3">
    <tableColumn id="1" xr3:uid="{C82A50DB-BF57-4224-9762-4871544D7912}" name="Columna3" dataDxfId="2"/>
    <tableColumn id="2" xr3:uid="{F945DD60-A1A7-403A-B43E-833213E74900}" name="Columna1" dataDxfId="1"/>
    <tableColumn id="3" xr3:uid="{A956E755-78E5-4703-B229-7A2EE07586D1}" name="Columna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  <pageSetUpPr fitToPage="1"/>
  </sheetPr>
  <dimension ref="A1:OS61"/>
  <sheetViews>
    <sheetView tabSelected="1" zoomScale="85" zoomScaleNormal="85" workbookViewId="0">
      <selection activeCell="A10" sqref="A10:F10"/>
    </sheetView>
  </sheetViews>
  <sheetFormatPr baseColWidth="10" defaultColWidth="11.42578125" defaultRowHeight="15" x14ac:dyDescent="0.25"/>
  <cols>
    <col min="1" max="1" width="10.28515625" style="9" customWidth="1"/>
    <col min="2" max="3" width="39.140625" style="9" customWidth="1"/>
    <col min="4" max="5" width="14.5703125" style="1" customWidth="1"/>
    <col min="6" max="7" width="14.5703125" style="9" customWidth="1"/>
    <col min="8" max="8" width="16" style="9" customWidth="1"/>
    <col min="9" max="9" width="12.28515625" style="9" customWidth="1"/>
    <col min="10" max="16384" width="11.42578125" style="9"/>
  </cols>
  <sheetData>
    <row r="1" spans="1:409" ht="24" x14ac:dyDescent="0.25">
      <c r="A1" s="95" t="s">
        <v>19</v>
      </c>
      <c r="B1" s="95"/>
      <c r="C1" s="95"/>
      <c r="D1" s="95"/>
      <c r="E1" s="95"/>
      <c r="F1" s="95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</row>
    <row r="3" spans="1:409" ht="15" customHeight="1" x14ac:dyDescent="0.25">
      <c r="A3" s="19" t="s">
        <v>0</v>
      </c>
      <c r="B3" s="20"/>
      <c r="C3" s="20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</row>
    <row r="4" spans="1:409" ht="20.100000000000001" customHeight="1" x14ac:dyDescent="0.25">
      <c r="A4" s="81" t="s">
        <v>46</v>
      </c>
      <c r="B4" s="82"/>
      <c r="C4" s="82"/>
      <c r="D4" s="82"/>
      <c r="E4" s="82"/>
      <c r="F4" s="83"/>
    </row>
    <row r="6" spans="1:409" s="32" customFormat="1" ht="15" customHeight="1" x14ac:dyDescent="0.25">
      <c r="A6" s="98" t="s">
        <v>40</v>
      </c>
      <c r="B6" s="84"/>
      <c r="C6" s="84"/>
      <c r="D6" s="44"/>
      <c r="E6" s="84" t="s">
        <v>1</v>
      </c>
      <c r="F6" s="8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</row>
    <row r="7" spans="1:409" ht="20.100000000000001" customHeight="1" x14ac:dyDescent="0.25">
      <c r="A7" s="81"/>
      <c r="B7" s="82"/>
      <c r="C7" s="82"/>
      <c r="D7" s="82"/>
      <c r="E7" s="103"/>
      <c r="F7" s="104"/>
    </row>
    <row r="8" spans="1:409" ht="15" customHeight="1" x14ac:dyDescent="0.25">
      <c r="A8" s="86" t="s">
        <v>2</v>
      </c>
      <c r="B8" s="86"/>
      <c r="C8" s="86"/>
      <c r="D8" s="86"/>
      <c r="E8" s="86"/>
      <c r="F8" s="8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5" customHeight="1" x14ac:dyDescent="0.25">
      <c r="A9" s="24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25">
      <c r="A10" s="72" t="s">
        <v>47</v>
      </c>
      <c r="B10" s="73"/>
      <c r="C10" s="73"/>
      <c r="D10" s="73"/>
      <c r="E10" s="73"/>
      <c r="F10" s="8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ht="24.95" customHeight="1" x14ac:dyDescent="0.25">
      <c r="A11" s="8"/>
      <c r="B11" s="23"/>
      <c r="C11" s="23"/>
      <c r="D11" s="2"/>
      <c r="E11" s="2"/>
      <c r="F11" s="23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</row>
    <row r="12" spans="1:409" ht="15" customHeight="1" x14ac:dyDescent="0.25">
      <c r="A12" s="88" t="s">
        <v>44</v>
      </c>
      <c r="B12" s="89"/>
      <c r="C12" s="89"/>
      <c r="D12" s="90" t="s">
        <v>45</v>
      </c>
      <c r="E12" s="90"/>
      <c r="F12" s="9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ht="22.5" x14ac:dyDescent="0.25">
      <c r="A13" s="36" t="s">
        <v>3</v>
      </c>
      <c r="B13" s="36" t="s">
        <v>4</v>
      </c>
      <c r="C13" s="36" t="s">
        <v>5</v>
      </c>
      <c r="D13" s="36" t="s">
        <v>6</v>
      </c>
      <c r="E13" s="36" t="s">
        <v>7</v>
      </c>
      <c r="F13" s="36" t="s">
        <v>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25">
      <c r="A14" s="11">
        <v>1</v>
      </c>
      <c r="B14" s="25"/>
      <c r="C14" s="28"/>
      <c r="D14" s="4"/>
      <c r="E14" s="5"/>
      <c r="F14" s="26">
        <f>ROUND((E14-D14)/30,2)*0.1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25">
      <c r="A15" s="11">
        <v>2</v>
      </c>
      <c r="B15" s="25"/>
      <c r="C15" s="25"/>
      <c r="D15" s="4"/>
      <c r="E15" s="5"/>
      <c r="F15" s="26">
        <f t="shared" ref="F15:F23" si="0">ROUND((E15-D15)/30,2)*0.1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25">
      <c r="A16" s="11">
        <v>3</v>
      </c>
      <c r="B16" s="25"/>
      <c r="C16" s="25"/>
      <c r="D16" s="4"/>
      <c r="E16" s="5"/>
      <c r="F16" s="26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25">
      <c r="A17" s="11">
        <v>4</v>
      </c>
      <c r="B17" s="25"/>
      <c r="C17" s="25"/>
      <c r="D17" s="4"/>
      <c r="E17" s="5"/>
      <c r="F17" s="26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25">
      <c r="A18" s="11">
        <v>5</v>
      </c>
      <c r="B18" s="25"/>
      <c r="C18" s="25"/>
      <c r="D18" s="4"/>
      <c r="E18" s="5"/>
      <c r="F18" s="26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25">
      <c r="A19" s="11">
        <v>6</v>
      </c>
      <c r="B19" s="25"/>
      <c r="C19" s="25"/>
      <c r="D19" s="4"/>
      <c r="E19" s="5"/>
      <c r="F19" s="26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25">
      <c r="A20" s="11">
        <v>7</v>
      </c>
      <c r="B20" s="25"/>
      <c r="C20" s="25"/>
      <c r="D20" s="4"/>
      <c r="E20" s="5"/>
      <c r="F20" s="26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25">
      <c r="A21" s="11">
        <v>8</v>
      </c>
      <c r="B21" s="25"/>
      <c r="C21" s="25"/>
      <c r="D21" s="4"/>
      <c r="E21" s="5"/>
      <c r="F21" s="26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25">
      <c r="A22" s="11">
        <v>9</v>
      </c>
      <c r="B22" s="25"/>
      <c r="C22" s="25"/>
      <c r="D22" s="4"/>
      <c r="E22" s="5"/>
      <c r="F22" s="26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.75" thickBot="1" x14ac:dyDescent="0.3">
      <c r="A23" s="11">
        <v>10</v>
      </c>
      <c r="B23" s="25"/>
      <c r="C23" s="25"/>
      <c r="D23" s="4"/>
      <c r="E23" s="5"/>
      <c r="F23" s="26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.75" thickBot="1" x14ac:dyDescent="0.3">
      <c r="A24" s="14"/>
      <c r="B24" s="15"/>
      <c r="C24" s="15"/>
      <c r="D24" s="96" t="s">
        <v>12</v>
      </c>
      <c r="E24" s="97"/>
      <c r="F24" s="27">
        <f>SUM(F14:F23)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15.75" thickBot="1" x14ac:dyDescent="0.3">
      <c r="A25" s="24"/>
      <c r="B25" s="6"/>
      <c r="C25" s="6"/>
      <c r="D25" s="6"/>
      <c r="E25" s="7"/>
      <c r="F25" s="10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</row>
    <row r="26" spans="1:409" ht="23.25" customHeight="1" thickBot="1" x14ac:dyDescent="0.3">
      <c r="A26" s="78" t="s">
        <v>43</v>
      </c>
      <c r="B26" s="79"/>
      <c r="C26" s="79"/>
      <c r="D26" s="79"/>
      <c r="E26" s="80"/>
      <c r="F26" s="40">
        <f>IF(F24&gt;4,4,F24)</f>
        <v>0</v>
      </c>
    </row>
    <row r="29" spans="1:409" ht="30.75" customHeight="1" x14ac:dyDescent="0.25">
      <c r="A29" s="72" t="s">
        <v>48</v>
      </c>
      <c r="B29" s="73"/>
      <c r="C29" s="73"/>
      <c r="D29" s="73"/>
      <c r="E29" s="73"/>
      <c r="F29" s="73"/>
      <c r="G29" s="73"/>
      <c r="H29" s="7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ht="22.5" x14ac:dyDescent="0.25">
      <c r="A30" s="3" t="s">
        <v>3</v>
      </c>
      <c r="B30" s="102" t="s">
        <v>10</v>
      </c>
      <c r="C30" s="102"/>
      <c r="D30" s="35" t="s">
        <v>11</v>
      </c>
      <c r="E30" s="37" t="s">
        <v>18</v>
      </c>
      <c r="F30" s="37" t="s">
        <v>14</v>
      </c>
      <c r="G30" s="37" t="s">
        <v>15</v>
      </c>
      <c r="H30" s="38" t="s">
        <v>16</v>
      </c>
    </row>
    <row r="31" spans="1:409" x14ac:dyDescent="0.25">
      <c r="A31" s="11">
        <v>1</v>
      </c>
      <c r="B31" s="77"/>
      <c r="C31" s="77"/>
      <c r="D31" s="41"/>
      <c r="E31" s="26" t="str">
        <f t="shared" ref="E31:E40" si="1">IF(AND(D31&gt;=12,D31&lt;=40),0.2,"")</f>
        <v/>
      </c>
      <c r="F31" s="26" t="str">
        <f t="shared" ref="F31:F40" si="2">IF(AND(D31&gt;=41,D31&lt;=100),0.4,"")</f>
        <v/>
      </c>
      <c r="G31" s="26" t="str">
        <f t="shared" ref="G31:G40" si="3">IF(AND(D31&gt;=101,D31&lt;=200),0.6,"")</f>
        <v/>
      </c>
      <c r="H31" s="26" t="str">
        <f t="shared" ref="H31:H40" si="4">IF(D31&gt;=201,0.75,"")</f>
        <v/>
      </c>
    </row>
    <row r="32" spans="1:409" x14ac:dyDescent="0.25">
      <c r="A32" s="11">
        <v>2</v>
      </c>
      <c r="B32" s="77"/>
      <c r="C32" s="77"/>
      <c r="D32" s="41"/>
      <c r="E32" s="26" t="str">
        <f t="shared" si="1"/>
        <v/>
      </c>
      <c r="F32" s="26" t="str">
        <f t="shared" si="2"/>
        <v/>
      </c>
      <c r="G32" s="26" t="str">
        <f t="shared" si="3"/>
        <v/>
      </c>
      <c r="H32" s="26" t="str">
        <f t="shared" si="4"/>
        <v/>
      </c>
    </row>
    <row r="33" spans="1:11" x14ac:dyDescent="0.25">
      <c r="A33" s="11">
        <v>3</v>
      </c>
      <c r="B33" s="77"/>
      <c r="C33" s="77"/>
      <c r="D33" s="41"/>
      <c r="E33" s="26" t="str">
        <f t="shared" si="1"/>
        <v/>
      </c>
      <c r="F33" s="26" t="str">
        <f t="shared" si="2"/>
        <v/>
      </c>
      <c r="G33" s="26" t="str">
        <f t="shared" si="3"/>
        <v/>
      </c>
      <c r="H33" s="26" t="str">
        <f t="shared" si="4"/>
        <v/>
      </c>
    </row>
    <row r="34" spans="1:11" x14ac:dyDescent="0.25">
      <c r="A34" s="11">
        <v>4</v>
      </c>
      <c r="B34" s="77"/>
      <c r="C34" s="77"/>
      <c r="D34" s="41"/>
      <c r="E34" s="26" t="str">
        <f t="shared" si="1"/>
        <v/>
      </c>
      <c r="F34" s="26" t="str">
        <f t="shared" si="2"/>
        <v/>
      </c>
      <c r="G34" s="26" t="str">
        <f t="shared" si="3"/>
        <v/>
      </c>
      <c r="H34" s="26" t="str">
        <f t="shared" si="4"/>
        <v/>
      </c>
    </row>
    <row r="35" spans="1:11" x14ac:dyDescent="0.25">
      <c r="A35" s="11">
        <v>5</v>
      </c>
      <c r="B35" s="77"/>
      <c r="C35" s="77"/>
      <c r="D35" s="41"/>
      <c r="E35" s="26" t="str">
        <f t="shared" si="1"/>
        <v/>
      </c>
      <c r="F35" s="26" t="str">
        <f t="shared" si="2"/>
        <v/>
      </c>
      <c r="G35" s="26" t="str">
        <f t="shared" si="3"/>
        <v/>
      </c>
      <c r="H35" s="26" t="str">
        <f t="shared" si="4"/>
        <v/>
      </c>
    </row>
    <row r="36" spans="1:11" x14ac:dyDescent="0.25">
      <c r="A36" s="11">
        <v>6</v>
      </c>
      <c r="B36" s="77"/>
      <c r="C36" s="77"/>
      <c r="D36" s="41"/>
      <c r="E36" s="26" t="str">
        <f t="shared" si="1"/>
        <v/>
      </c>
      <c r="F36" s="26" t="str">
        <f t="shared" si="2"/>
        <v/>
      </c>
      <c r="G36" s="26" t="str">
        <f t="shared" si="3"/>
        <v/>
      </c>
      <c r="H36" s="26" t="str">
        <f t="shared" si="4"/>
        <v/>
      </c>
    </row>
    <row r="37" spans="1:11" x14ac:dyDescent="0.25">
      <c r="A37" s="11">
        <v>7</v>
      </c>
      <c r="B37" s="77"/>
      <c r="C37" s="77"/>
      <c r="D37" s="41"/>
      <c r="E37" s="26" t="str">
        <f t="shared" si="1"/>
        <v/>
      </c>
      <c r="F37" s="26" t="str">
        <f t="shared" si="2"/>
        <v/>
      </c>
      <c r="G37" s="26" t="str">
        <f t="shared" si="3"/>
        <v/>
      </c>
      <c r="H37" s="26" t="str">
        <f t="shared" si="4"/>
        <v/>
      </c>
    </row>
    <row r="38" spans="1:11" x14ac:dyDescent="0.25">
      <c r="A38" s="11">
        <v>8</v>
      </c>
      <c r="B38" s="77"/>
      <c r="C38" s="77"/>
      <c r="D38" s="41"/>
      <c r="E38" s="26" t="str">
        <f t="shared" si="1"/>
        <v/>
      </c>
      <c r="F38" s="26" t="str">
        <f t="shared" si="2"/>
        <v/>
      </c>
      <c r="G38" s="26" t="str">
        <f t="shared" si="3"/>
        <v/>
      </c>
      <c r="H38" s="26" t="str">
        <f t="shared" si="4"/>
        <v/>
      </c>
    </row>
    <row r="39" spans="1:11" x14ac:dyDescent="0.25">
      <c r="A39" s="11">
        <v>9</v>
      </c>
      <c r="B39" s="77"/>
      <c r="C39" s="77"/>
      <c r="D39" s="41"/>
      <c r="E39" s="26" t="str">
        <f t="shared" si="1"/>
        <v/>
      </c>
      <c r="F39" s="26" t="str">
        <f t="shared" si="2"/>
        <v/>
      </c>
      <c r="G39" s="26" t="str">
        <f t="shared" si="3"/>
        <v/>
      </c>
      <c r="H39" s="26" t="str">
        <f t="shared" si="4"/>
        <v/>
      </c>
    </row>
    <row r="40" spans="1:11" x14ac:dyDescent="0.25">
      <c r="A40" s="11">
        <v>10</v>
      </c>
      <c r="B40" s="77"/>
      <c r="C40" s="77"/>
      <c r="D40" s="41"/>
      <c r="E40" s="26" t="str">
        <f t="shared" si="1"/>
        <v/>
      </c>
      <c r="F40" s="26" t="str">
        <f t="shared" si="2"/>
        <v/>
      </c>
      <c r="G40" s="26" t="str">
        <f t="shared" si="3"/>
        <v/>
      </c>
      <c r="H40" s="26" t="str">
        <f t="shared" si="4"/>
        <v/>
      </c>
    </row>
    <row r="41" spans="1:11" ht="15" customHeight="1" x14ac:dyDescent="0.25">
      <c r="A41" s="16"/>
      <c r="B41" s="17"/>
      <c r="C41" s="17"/>
      <c r="E41" s="53">
        <f>SUM(E31:E40)</f>
        <v>0</v>
      </c>
      <c r="F41" s="54">
        <f>SUM(F31:F40)</f>
        <v>0</v>
      </c>
      <c r="G41" s="54">
        <f>SUM(G31:G40)</f>
        <v>0</v>
      </c>
      <c r="H41" s="54">
        <f>SUM(H31:H40)</f>
        <v>0</v>
      </c>
    </row>
    <row r="42" spans="1:11" ht="15.75" thickBot="1" x14ac:dyDescent="0.3">
      <c r="A42" s="100"/>
      <c r="B42" s="101"/>
      <c r="C42" s="101"/>
      <c r="D42" s="101"/>
      <c r="E42" s="99">
        <f>E41+F41+G41+H41</f>
        <v>0</v>
      </c>
      <c r="F42" s="99"/>
      <c r="G42" s="99"/>
      <c r="H42" s="99"/>
    </row>
    <row r="43" spans="1:11" ht="23.25" customHeight="1" thickBot="1" x14ac:dyDescent="0.3">
      <c r="A43" s="78" t="s">
        <v>21</v>
      </c>
      <c r="B43" s="79"/>
      <c r="C43" s="79"/>
      <c r="D43" s="79"/>
      <c r="E43" s="80"/>
      <c r="F43" s="40">
        <f>IF(E42&gt;2,2,E42)</f>
        <v>0</v>
      </c>
      <c r="G43" s="45"/>
      <c r="H43" s="45"/>
    </row>
    <row r="44" spans="1:11" x14ac:dyDescent="0.25">
      <c r="A44" s="8"/>
      <c r="B44" s="23"/>
      <c r="C44" s="23"/>
      <c r="D44" s="23"/>
      <c r="E44" s="23"/>
      <c r="F44" s="23"/>
      <c r="G44" s="23"/>
    </row>
    <row r="45" spans="1:11" ht="35.25" customHeight="1" x14ac:dyDescent="0.25">
      <c r="A45" s="72" t="s">
        <v>50</v>
      </c>
      <c r="B45" s="73"/>
      <c r="C45" s="73"/>
      <c r="D45" s="73"/>
      <c r="E45" s="73"/>
      <c r="F45" s="73"/>
      <c r="G45" s="63"/>
      <c r="H45" s="63"/>
      <c r="I45" s="64"/>
      <c r="J45" s="64"/>
      <c r="K45" s="64"/>
    </row>
    <row r="46" spans="1:11" x14ac:dyDescent="0.25">
      <c r="A46" s="74" t="s">
        <v>31</v>
      </c>
      <c r="B46" s="75"/>
      <c r="C46" s="75"/>
      <c r="D46" s="76"/>
      <c r="E46" s="39" t="s">
        <v>8</v>
      </c>
      <c r="F46" s="61" t="s">
        <v>17</v>
      </c>
      <c r="G46" s="64"/>
      <c r="H46" s="65" t="s">
        <v>26</v>
      </c>
      <c r="I46" s="65" t="s">
        <v>27</v>
      </c>
      <c r="J46" s="65" t="s">
        <v>28</v>
      </c>
      <c r="K46" s="64"/>
    </row>
    <row r="47" spans="1:11" x14ac:dyDescent="0.25">
      <c r="A47" s="11">
        <v>1</v>
      </c>
      <c r="B47" s="77"/>
      <c r="C47" s="77"/>
      <c r="D47" s="77"/>
      <c r="E47" s="55"/>
      <c r="F47" s="62" t="str">
        <f>IF(E47&lt;&gt;"",INDEX(T_barem_titulacio,MATCH(E47,L_titulacio,0),3),"")</f>
        <v/>
      </c>
      <c r="G47" s="64"/>
      <c r="H47" s="65" t="s">
        <v>24</v>
      </c>
      <c r="I47" s="65" t="s">
        <v>29</v>
      </c>
      <c r="J47" s="66">
        <v>1.5</v>
      </c>
      <c r="K47" s="64"/>
    </row>
    <row r="48" spans="1:11" x14ac:dyDescent="0.25">
      <c r="A48" s="11">
        <v>2</v>
      </c>
      <c r="B48" s="77"/>
      <c r="C48" s="77"/>
      <c r="D48" s="77"/>
      <c r="E48" s="55"/>
      <c r="F48" s="62" t="str">
        <f>IF(E48&lt;&gt;"",INDEX(T_barem_titulacio,MATCH(E48,L_titulacio,0),3),"")</f>
        <v/>
      </c>
      <c r="G48" s="64"/>
      <c r="H48" s="65" t="s">
        <v>9</v>
      </c>
      <c r="I48" s="65" t="s">
        <v>29</v>
      </c>
      <c r="J48" s="66">
        <v>1.2</v>
      </c>
      <c r="K48" s="64"/>
    </row>
    <row r="49" spans="1:11" x14ac:dyDescent="0.25">
      <c r="A49" s="11">
        <v>3</v>
      </c>
      <c r="B49" s="77"/>
      <c r="C49" s="77"/>
      <c r="D49" s="77"/>
      <c r="E49" s="55"/>
      <c r="F49" s="62" t="str">
        <f>IF(E49&lt;&gt;"",INDEX(T_barem_titulacio,MATCH(E49,L_titulacio,0),3),"")</f>
        <v/>
      </c>
      <c r="G49" s="64"/>
      <c r="H49" s="65" t="s">
        <v>25</v>
      </c>
      <c r="I49" s="65" t="s">
        <v>29</v>
      </c>
      <c r="J49" s="66">
        <v>1</v>
      </c>
      <c r="K49" s="64"/>
    </row>
    <row r="50" spans="1:11" ht="15.75" thickBot="1" x14ac:dyDescent="0.3">
      <c r="A50" s="33"/>
      <c r="B50" s="34"/>
      <c r="C50" s="34"/>
      <c r="D50" s="34"/>
      <c r="E50" s="34"/>
      <c r="F50" s="59">
        <f>SUM(F46:F49)</f>
        <v>0</v>
      </c>
      <c r="G50" s="64"/>
      <c r="H50" s="65" t="s">
        <v>49</v>
      </c>
      <c r="I50" s="65" t="s">
        <v>30</v>
      </c>
      <c r="J50" s="66">
        <v>0.5</v>
      </c>
      <c r="K50" s="64"/>
    </row>
    <row r="51" spans="1:11" ht="23.25" customHeight="1" thickBot="1" x14ac:dyDescent="0.3">
      <c r="A51" s="78" t="s">
        <v>56</v>
      </c>
      <c r="B51" s="79"/>
      <c r="C51" s="79"/>
      <c r="D51" s="79"/>
      <c r="E51" s="80"/>
      <c r="F51" s="40">
        <f>IF(F50&gt;1.5,1.5,F50)</f>
        <v>0</v>
      </c>
      <c r="G51" s="64"/>
      <c r="H51" s="65"/>
      <c r="I51" s="65"/>
      <c r="J51" s="66"/>
      <c r="K51" s="64"/>
    </row>
    <row r="52" spans="1:11" x14ac:dyDescent="0.25">
      <c r="A52" s="8"/>
      <c r="B52" s="23"/>
      <c r="C52" s="23"/>
      <c r="D52" s="23"/>
      <c r="E52" s="23"/>
      <c r="F52" s="23"/>
      <c r="G52" s="67"/>
      <c r="H52" s="64" t="s">
        <v>55</v>
      </c>
      <c r="I52" s="64" t="s">
        <v>54</v>
      </c>
      <c r="J52" s="64" t="s">
        <v>28</v>
      </c>
      <c r="K52" s="64"/>
    </row>
    <row r="53" spans="1:11" ht="35.25" customHeight="1" x14ac:dyDescent="0.25">
      <c r="A53" s="72" t="s">
        <v>51</v>
      </c>
      <c r="B53" s="73"/>
      <c r="C53" s="73"/>
      <c r="D53" s="73"/>
      <c r="E53" s="73"/>
      <c r="F53" s="73"/>
      <c r="G53" s="68"/>
      <c r="H53" s="68"/>
      <c r="I53" s="52"/>
      <c r="J53" s="52"/>
      <c r="K53" s="52"/>
    </row>
    <row r="54" spans="1:11" x14ac:dyDescent="0.25">
      <c r="A54" s="74" t="s">
        <v>31</v>
      </c>
      <c r="B54" s="75"/>
      <c r="C54" s="75"/>
      <c r="D54" s="76"/>
      <c r="E54" s="39" t="s">
        <v>8</v>
      </c>
      <c r="F54" s="61" t="s">
        <v>17</v>
      </c>
      <c r="G54" s="52"/>
      <c r="H54" s="65" t="s">
        <v>59</v>
      </c>
      <c r="I54" s="65" t="s">
        <v>54</v>
      </c>
      <c r="J54" s="65" t="s">
        <v>58</v>
      </c>
      <c r="K54" s="52"/>
    </row>
    <row r="55" spans="1:11" x14ac:dyDescent="0.25">
      <c r="A55" s="11">
        <v>1</v>
      </c>
      <c r="B55" s="77"/>
      <c r="C55" s="77"/>
      <c r="D55" s="77"/>
      <c r="E55" s="55"/>
      <c r="F55" s="62" t="str">
        <f>IF(E55&lt;&gt;"",INDEX(T_actic,MATCH(E55,L_nivell_actic,0),3),"")</f>
        <v/>
      </c>
      <c r="G55" s="52"/>
      <c r="H55" s="65" t="s">
        <v>52</v>
      </c>
      <c r="I55" s="65"/>
      <c r="J55" s="66">
        <v>0.25</v>
      </c>
      <c r="K55" s="52"/>
    </row>
    <row r="56" spans="1:11" x14ac:dyDescent="0.25">
      <c r="A56" s="11">
        <v>2</v>
      </c>
      <c r="B56" s="77"/>
      <c r="C56" s="77"/>
      <c r="D56" s="77"/>
      <c r="E56" s="55"/>
      <c r="F56" s="62" t="str">
        <f>IF(E56&lt;&gt;"",INDEX(T_actic,MATCH(E56,L_nivell_actic,0),3),"")</f>
        <v/>
      </c>
      <c r="G56" s="52"/>
      <c r="H56" s="65" t="s">
        <v>53</v>
      </c>
      <c r="I56" s="65"/>
      <c r="J56" s="66">
        <v>0.5</v>
      </c>
      <c r="K56" s="52"/>
    </row>
    <row r="57" spans="1:11" ht="15.75" thickBot="1" x14ac:dyDescent="0.3">
      <c r="A57" s="30"/>
      <c r="B57" s="56"/>
      <c r="C57" s="56"/>
      <c r="D57" s="56"/>
      <c r="E57" s="57"/>
      <c r="F57" s="58">
        <f>SUM(F55:F56)</f>
        <v>0</v>
      </c>
      <c r="G57" s="52"/>
      <c r="H57" s="69"/>
      <c r="I57" s="69"/>
      <c r="J57" s="70"/>
      <c r="K57" s="52"/>
    </row>
    <row r="58" spans="1:11" ht="23.25" customHeight="1" thickBot="1" x14ac:dyDescent="0.3">
      <c r="A58" s="78" t="s">
        <v>57</v>
      </c>
      <c r="B58" s="79"/>
      <c r="C58" s="79"/>
      <c r="D58" s="79"/>
      <c r="E58" s="80"/>
      <c r="F58" s="60">
        <f>IF(F57&gt;0.5,0.5,F57)</f>
        <v>0</v>
      </c>
      <c r="G58" s="52"/>
      <c r="H58" s="71"/>
      <c r="I58" s="52"/>
      <c r="J58" s="52"/>
      <c r="K58" s="52"/>
    </row>
    <row r="59" spans="1:11" x14ac:dyDescent="0.25">
      <c r="A59" s="12"/>
      <c r="B59" s="12"/>
      <c r="C59" s="12"/>
      <c r="D59" s="12"/>
      <c r="E59" s="13"/>
      <c r="F59" s="13"/>
    </row>
    <row r="60" spans="1:11" ht="15.75" thickBot="1" x14ac:dyDescent="0.3">
      <c r="A60" s="30"/>
      <c r="B60" s="31"/>
      <c r="C60" s="31"/>
      <c r="D60" s="31"/>
      <c r="E60" s="29"/>
      <c r="F60" s="29"/>
    </row>
    <row r="61" spans="1:11" ht="37.5" customHeight="1" thickBot="1" x14ac:dyDescent="0.3">
      <c r="A61" s="92" t="s">
        <v>23</v>
      </c>
      <c r="B61" s="93"/>
      <c r="C61" s="93"/>
      <c r="D61" s="93"/>
      <c r="E61" s="94"/>
      <c r="F61" s="51">
        <f>F26+F43+F51+F58</f>
        <v>0</v>
      </c>
    </row>
  </sheetData>
  <sheetProtection algorithmName="SHA-512" hashValue="k4f20TAqPxhPwm950U4ulxwoSmz3wgfGaeQ0ix1dX8ZVZRPCAbndDS5k2s55Y39szxOgC8wfTpNZal4/2vL5wQ==" saltValue="Le4gfHrrJcIicHtqgrqWaQ==" spinCount="100000" sheet="1" objects="1" scenarios="1"/>
  <protectedRanges>
    <protectedRange sqref="A4:F4" name="Rango1"/>
  </protectedRanges>
  <autoFilter ref="A45:F58" xr:uid="{00000000-0001-0000-0000-000000000000}">
    <filterColumn colId="0" showButton="0"/>
    <filterColumn colId="1" showButton="0"/>
    <filterColumn colId="2" showButton="0"/>
    <filterColumn colId="3" showButton="0"/>
    <filterColumn colId="4" showButton="0"/>
  </autoFilter>
  <mergeCells count="39">
    <mergeCell ref="B34:C34"/>
    <mergeCell ref="E7:F7"/>
    <mergeCell ref="A61:E61"/>
    <mergeCell ref="A45:F45"/>
    <mergeCell ref="B47:D47"/>
    <mergeCell ref="B48:D48"/>
    <mergeCell ref="A1:F1"/>
    <mergeCell ref="D24:E24"/>
    <mergeCell ref="A46:D46"/>
    <mergeCell ref="A6:C6"/>
    <mergeCell ref="A7:D7"/>
    <mergeCell ref="A43:E43"/>
    <mergeCell ref="A29:H29"/>
    <mergeCell ref="E42:H42"/>
    <mergeCell ref="A42:D42"/>
    <mergeCell ref="B30:C30"/>
    <mergeCell ref="B31:C31"/>
    <mergeCell ref="B32:C32"/>
    <mergeCell ref="A51:E51"/>
    <mergeCell ref="A4:F4"/>
    <mergeCell ref="E6:F6"/>
    <mergeCell ref="A26:E26"/>
    <mergeCell ref="A8:F8"/>
    <mergeCell ref="A10:F10"/>
    <mergeCell ref="A12:C12"/>
    <mergeCell ref="D12:F12"/>
    <mergeCell ref="B35:C35"/>
    <mergeCell ref="B36:C36"/>
    <mergeCell ref="B37:C37"/>
    <mergeCell ref="B38:C38"/>
    <mergeCell ref="B39:C39"/>
    <mergeCell ref="B40:C40"/>
    <mergeCell ref="B49:D49"/>
    <mergeCell ref="B33:C33"/>
    <mergeCell ref="A53:F53"/>
    <mergeCell ref="A54:D54"/>
    <mergeCell ref="B55:D55"/>
    <mergeCell ref="B56:D56"/>
    <mergeCell ref="A58:E58"/>
  </mergeCells>
  <dataValidations count="2">
    <dataValidation type="list" allowBlank="1" showInputMessage="1" showErrorMessage="1" sqref="E47:E49 E57" xr:uid="{1CF04C7F-9D2B-44E5-B140-22AEB2F51B20}">
      <formula1>$H$47:$H$50</formula1>
    </dataValidation>
    <dataValidation type="list" allowBlank="1" showInputMessage="1" showErrorMessage="1" sqref="E55:E56" xr:uid="{669032FD-478F-4BA0-9D31-3488A4AE3274}">
      <formula1>$H$55:$H$56</formula1>
    </dataValidation>
  </dataValidations>
  <pageMargins left="0.7" right="0.7" top="0.75" bottom="0.75" header="0.3" footer="0.3"/>
  <pageSetup paperSize="9" scale="80" fitToHeight="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workbookViewId="0">
      <selection activeCell="C1" sqref="C1:C1048576"/>
    </sheetView>
  </sheetViews>
  <sheetFormatPr baseColWidth="10" defaultColWidth="11.42578125" defaultRowHeight="15" x14ac:dyDescent="0.25"/>
  <cols>
    <col min="1" max="1" width="43.5703125" customWidth="1"/>
    <col min="2" max="2" width="20.42578125" customWidth="1"/>
    <col min="12" max="12" width="21.85546875" customWidth="1"/>
  </cols>
  <sheetData>
    <row r="1" spans="1:14" ht="15.75" customHeight="1" x14ac:dyDescent="0.25">
      <c r="A1" s="107" t="s">
        <v>37</v>
      </c>
      <c r="B1" s="107" t="s">
        <v>1</v>
      </c>
      <c r="C1" s="42" t="s">
        <v>32</v>
      </c>
      <c r="D1" s="42" t="s">
        <v>38</v>
      </c>
      <c r="E1" s="42" t="s">
        <v>33</v>
      </c>
      <c r="F1" s="109" t="s">
        <v>12</v>
      </c>
      <c r="G1" s="43" t="s">
        <v>41</v>
      </c>
      <c r="H1" s="42" t="s">
        <v>34</v>
      </c>
      <c r="I1" s="42" t="s">
        <v>35</v>
      </c>
      <c r="J1" s="42" t="s">
        <v>36</v>
      </c>
      <c r="K1" s="109" t="s">
        <v>12</v>
      </c>
      <c r="L1" s="110" t="s">
        <v>39</v>
      </c>
      <c r="M1" s="105" t="s">
        <v>12</v>
      </c>
      <c r="N1" s="105" t="s">
        <v>42</v>
      </c>
    </row>
    <row r="2" spans="1:14" ht="26.25" customHeight="1" x14ac:dyDescent="0.25">
      <c r="A2" s="108"/>
      <c r="B2" s="108"/>
      <c r="C2" s="110" t="s">
        <v>20</v>
      </c>
      <c r="D2" s="110"/>
      <c r="E2" s="110"/>
      <c r="F2" s="109"/>
      <c r="G2" s="111" t="s">
        <v>22</v>
      </c>
      <c r="H2" s="112"/>
      <c r="I2" s="112"/>
      <c r="J2" s="113"/>
      <c r="K2" s="109"/>
      <c r="L2" s="110"/>
      <c r="M2" s="106"/>
      <c r="N2" s="106"/>
    </row>
    <row r="3" spans="1:14" x14ac:dyDescent="0.25">
      <c r="A3" s="46">
        <f>'MÈRITS '!A7:B7</f>
        <v>0</v>
      </c>
      <c r="B3" s="47">
        <f>'MÈRITS '!E7</f>
        <v>0</v>
      </c>
      <c r="C3" s="48" t="e">
        <f>'MÈRITS '!#REF!</f>
        <v>#REF!</v>
      </c>
      <c r="D3" s="48">
        <f>'MÈRITS '!F24</f>
        <v>0</v>
      </c>
      <c r="E3" s="48" t="e">
        <f>'MÈRITS '!#REF!</f>
        <v>#REF!</v>
      </c>
      <c r="F3" s="49">
        <f>'MÈRITS '!F26</f>
        <v>0</v>
      </c>
      <c r="G3" s="50">
        <f>'MÈRITS '!E41</f>
        <v>0</v>
      </c>
      <c r="H3" s="50">
        <f>'MÈRITS '!F41</f>
        <v>0</v>
      </c>
      <c r="I3" s="50">
        <f>'MÈRITS '!G41</f>
        <v>0</v>
      </c>
      <c r="J3" s="50">
        <f>'MÈRITS '!H41</f>
        <v>0</v>
      </c>
      <c r="K3" s="49">
        <f>'MÈRITS '!F43</f>
        <v>0</v>
      </c>
      <c r="L3" s="49" t="e">
        <f>'MÈRITS '!#REF!</f>
        <v>#REF!</v>
      </c>
      <c r="M3" s="49" t="e">
        <f>L3+K3+F3</f>
        <v>#REF!</v>
      </c>
      <c r="N3" s="49">
        <f>'MÈRITS '!F61</f>
        <v>0</v>
      </c>
    </row>
  </sheetData>
  <sheetProtection password="D377" sheet="1" objects="1" scenarios="1"/>
  <mergeCells count="9">
    <mergeCell ref="M1:M2"/>
    <mergeCell ref="N1:N2"/>
    <mergeCell ref="A1:A2"/>
    <mergeCell ref="B1:B2"/>
    <mergeCell ref="F1:F2"/>
    <mergeCell ref="K1:K2"/>
    <mergeCell ref="L1:L2"/>
    <mergeCell ref="C2:E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MÈRITS </vt:lpstr>
      <vt:lpstr>GRAELLA</vt:lpstr>
      <vt:lpstr>'MÈRITS '!Área_de_impresión</vt:lpstr>
      <vt:lpstr>L_nivell_actic</vt:lpstr>
      <vt:lpstr>L_titulacio</vt:lpstr>
      <vt:lpstr>T_actic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cp:lastPrinted>2024-04-18T10:10:35Z</cp:lastPrinted>
  <dcterms:created xsi:type="dcterms:W3CDTF">2019-02-03T17:32:26Z</dcterms:created>
  <dcterms:modified xsi:type="dcterms:W3CDTF">2024-04-18T11:43:52Z</dcterms:modified>
</cp:coreProperties>
</file>