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3\23-TEMP4_CAP DEPARTAMENT TIC\"/>
    </mc:Choice>
  </mc:AlternateContent>
  <xr:revisionPtr revIDLastSave="0" documentId="8_{BCAAE162-C767-4317-AB48-3A9BC4325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E60" i="1"/>
  <c r="E61" i="1"/>
  <c r="E62" i="1"/>
  <c r="E63" i="1"/>
  <c r="E64" i="1"/>
  <c r="E65" i="1"/>
  <c r="E66" i="1"/>
  <c r="E67" i="1"/>
  <c r="E68" i="1"/>
  <c r="E59" i="1"/>
  <c r="F43" i="1"/>
  <c r="F44" i="1"/>
  <c r="F45" i="1"/>
  <c r="F46" i="1"/>
  <c r="F47" i="1"/>
  <c r="F48" i="1"/>
  <c r="F49" i="1"/>
  <c r="F50" i="1"/>
  <c r="F51" i="1"/>
  <c r="F42" i="1"/>
  <c r="F15" i="1"/>
  <c r="F16" i="1"/>
  <c r="F17" i="1"/>
  <c r="F18" i="1"/>
  <c r="F19" i="1"/>
  <c r="F20" i="1"/>
  <c r="F21" i="1"/>
  <c r="F22" i="1"/>
  <c r="F23" i="1"/>
  <c r="F14" i="1"/>
  <c r="F29" i="1"/>
  <c r="F30" i="1"/>
  <c r="F31" i="1"/>
  <c r="F32" i="1"/>
  <c r="F33" i="1"/>
  <c r="F34" i="1"/>
  <c r="F35" i="1"/>
  <c r="F36" i="1"/>
  <c r="F37" i="1"/>
  <c r="F28" i="1"/>
  <c r="E69" i="1" l="1"/>
  <c r="G3" i="3" s="1"/>
  <c r="F24" i="1"/>
  <c r="C3" i="3" s="1"/>
  <c r="F38" i="1"/>
  <c r="B3" i="3"/>
  <c r="A3" i="3"/>
  <c r="F76" i="1"/>
  <c r="F75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69" i="1" l="1"/>
  <c r="K3" i="3" s="1"/>
  <c r="G69" i="1"/>
  <c r="I3" i="3" s="1"/>
  <c r="H69" i="1"/>
  <c r="J3" i="3" s="1"/>
  <c r="F52" i="1"/>
  <c r="E3" i="3" s="1"/>
  <c r="F69" i="1"/>
  <c r="H3" i="3" s="1"/>
  <c r="F77" i="1"/>
  <c r="F78" i="1" s="1"/>
  <c r="E70" i="1" l="1"/>
  <c r="F71" i="1" s="1"/>
  <c r="L3" i="3" s="1"/>
  <c r="M3" i="3"/>
  <c r="D3" i="3" l="1"/>
  <c r="F53" i="1"/>
  <c r="F54" i="1" s="1"/>
  <c r="F3" i="3" l="1"/>
  <c r="N3" i="3" s="1"/>
  <c r="O3" i="3"/>
</calcChain>
</file>

<file path=xl/sharedStrings.xml><?xml version="1.0" encoding="utf-8"?>
<sst xmlns="http://schemas.openxmlformats.org/spreadsheetml/2006/main" count="76" uniqueCount="55">
  <si>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</si>
  <si>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</si>
  <si>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</si>
  <si>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</si>
  <si>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</si>
  <si>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</si>
  <si>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</si>
  <si>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</si>
  <si>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</si>
  <si>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Màster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</si>
  <si>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</si>
  <si>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</si>
  <si>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</si>
  <si>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</si>
  <si>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</si>
  <si>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</si>
  <si>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</si>
  <si>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TOTAL TITULACIONS ACADÈMIQUES (MÀXIM 1,5 PUNTS)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</si>
  <si>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</si>
  <si>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</si>
  <si>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</si>
  <si>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</si>
  <si>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>SECTOR PRIVAT</t>
  </si>
  <si>
    <t>TOTAL ACCIONS FORMATIVES (MÀXIM 2 PUNTS)</t>
  </si>
  <si>
    <t xml:space="preserve">B) Per cursos i activitats formatives amb aprofitament i adients a la plaça a proveïr </t>
  </si>
  <si>
    <t>TOTAL MÈRITS</t>
  </si>
  <si>
    <t xml:space="preserve">Doctorat </t>
  </si>
  <si>
    <t>Titulació</t>
  </si>
  <si>
    <t>grup / subgrup</t>
  </si>
  <si>
    <t>punts</t>
  </si>
  <si>
    <t>A1</t>
  </si>
  <si>
    <t>B - C1</t>
  </si>
  <si>
    <t>CFGS / Batxillerat / FP II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</si>
  <si>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</si>
  <si>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</si>
  <si>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</si>
  <si>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</si>
  <si>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</si>
  <si>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</si>
  <si>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</si>
  <si>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</si>
  <si>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</si>
  <si>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</si>
  <si>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</si>
  <si>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</si>
  <si>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A)  Experiència professional en funcions anàlogues a les del lloc a proveïr</t>
  </si>
  <si>
    <t>TOTAL EXPERIÈNCIA PROFESSIONAL (MÀXIM 4 PUNTS)</t>
  </si>
  <si>
    <t xml:space="preserve">SECTOR PÚBLIC </t>
  </si>
  <si>
    <r>
      <t xml:space="preserve">C) Per titulacions acadèmiques superiors o complementàries a l'exigida, rellevant o  relacionada amb les tasques pròpies del lloc </t>
    </r>
    <r>
      <rPr>
        <i/>
        <sz val="10"/>
        <color theme="1"/>
        <rFont val="Verdana"/>
        <family val="2"/>
      </rPr>
      <t/>
    </r>
  </si>
  <si>
    <t>AJUNTAMENT D'OLESA</t>
  </si>
  <si>
    <t>0,20 x semestre treballat o fracció</t>
  </si>
  <si>
    <t>0,15 x semestre treballat o fracció</t>
  </si>
  <si>
    <t>0,10 x semestre treballat o fracció</t>
  </si>
  <si>
    <t>INFERIOR A 12 HORES</t>
  </si>
  <si>
    <t>0-12h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</si>
</sst>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1" fillId="1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left" vertical="center"/>
      <protection locked="0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3" fillId="0" borderId="7" xfId="0" applyFont="1" applyBorder="1" applyAlignment="1">
      <alignment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74:J76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81"/>
  <sheetViews>
    <sheetView tabSelected="1" zoomScale="85" zoomScaleNormal="85" workbookViewId="0">
      <selection activeCell="F82" sqref="F82"/>
    </sheetView>
  </sheetViews>
  <sheetFormatPr baseColWidth="10" defaultColWidth="11.42578125" defaultRowHeight="15" x14ac:dyDescent="0.25"/>
  <cols>
    <col min="1" max="1" width="10.28515625" style="9" customWidth="1"/>
    <col min="2" max="3" width="39.140625" style="9" customWidth="1"/>
    <col min="4" max="5" width="14.5703125" style="1" customWidth="1"/>
    <col min="6" max="7" width="14.5703125" style="9" customWidth="1"/>
    <col min="8" max="8" width="16" style="9" customWidth="1"/>
    <col min="9" max="16384" width="11.42578125" style="9"/>
  </cols>
  <sheetData>
    <row r="1" spans="1:409" ht="24" x14ac:dyDescent="0.25">
      <c r="A1" s="84" t="s">
        <v>20</v>
      </c>
      <c r="B1" s="84"/>
      <c r="C1" s="84"/>
      <c r="D1" s="84"/>
      <c r="E1" s="84"/>
      <c r="F1" s="8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25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25">
      <c r="A4" s="64"/>
      <c r="B4" s="65"/>
      <c r="C4" s="65"/>
      <c r="D4" s="65"/>
      <c r="E4" s="65"/>
      <c r="F4" s="66"/>
    </row>
    <row r="6" spans="1:409" s="34" customFormat="1" ht="15" customHeight="1" x14ac:dyDescent="0.25">
      <c r="A6" s="90" t="s">
        <v>42</v>
      </c>
      <c r="B6" s="67"/>
      <c r="C6" s="67"/>
      <c r="D6" s="52"/>
      <c r="E6" s="67" t="s">
        <v>1</v>
      </c>
      <c r="F6" s="68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25">
      <c r="A7" s="91"/>
      <c r="B7" s="92"/>
      <c r="C7" s="92"/>
      <c r="D7" s="93"/>
      <c r="E7" s="98"/>
      <c r="F7" s="99"/>
    </row>
    <row r="8" spans="1:409" ht="15" customHeight="1" x14ac:dyDescent="0.25">
      <c r="A8" s="72" t="s">
        <v>2</v>
      </c>
      <c r="B8" s="72"/>
      <c r="C8" s="72"/>
      <c r="D8" s="72"/>
      <c r="E8" s="72"/>
      <c r="F8" s="7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3" t="s">
        <v>45</v>
      </c>
      <c r="B10" s="74"/>
      <c r="C10" s="74"/>
      <c r="D10" s="74"/>
      <c r="E10" s="74"/>
      <c r="F10" s="7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s="113" customFormat="1" ht="30.75" customHeight="1" x14ac:dyDescent="0.25">
      <c r="A11" s="109"/>
      <c r="B11" s="110"/>
      <c r="C11" s="110"/>
      <c r="D11" s="110"/>
      <c r="E11" s="110"/>
      <c r="F11" s="111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</row>
    <row r="12" spans="1:409" ht="15" customHeight="1" x14ac:dyDescent="0.25">
      <c r="A12" s="76" t="s">
        <v>49</v>
      </c>
      <c r="B12" s="77"/>
      <c r="C12" s="77"/>
      <c r="D12" s="78" t="s">
        <v>50</v>
      </c>
      <c r="E12" s="78"/>
      <c r="F12" s="7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5" x14ac:dyDescent="0.25">
      <c r="A13" s="40" t="s">
        <v>3</v>
      </c>
      <c r="B13" s="40" t="s">
        <v>4</v>
      </c>
      <c r="C13" s="40" t="s">
        <v>5</v>
      </c>
      <c r="D13" s="40" t="s">
        <v>6</v>
      </c>
      <c r="E13" s="40" t="s">
        <v>7</v>
      </c>
      <c r="F13" s="40" t="s"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2">
        <v>1</v>
      </c>
      <c r="B14" s="26"/>
      <c r="C14" s="29"/>
      <c r="D14" s="4"/>
      <c r="E14" s="5"/>
      <c r="F14" s="27">
        <f>ROUND((DAYS360(D14,E14)/180)*0.2,2)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2">
        <v>2</v>
      </c>
      <c r="B15" s="26"/>
      <c r="C15" s="26"/>
      <c r="D15" s="4"/>
      <c r="E15" s="5"/>
      <c r="F15" s="27">
        <f t="shared" ref="F15:F23" si="0">ROUND((DAYS360(D15,E15)/180)*0.2,2)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5"/>
      <c r="B24" s="16"/>
      <c r="C24" s="16"/>
      <c r="D24" s="85" t="s">
        <v>12</v>
      </c>
      <c r="E24" s="86"/>
      <c r="F24" s="28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33.75" customHeight="1" x14ac:dyDescent="0.25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76" t="s">
        <v>47</v>
      </c>
      <c r="B26" s="77"/>
      <c r="C26" s="77"/>
      <c r="D26" s="78" t="s">
        <v>51</v>
      </c>
      <c r="E26" s="78"/>
      <c r="F26" s="7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40" t="s">
        <v>3</v>
      </c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13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2">
        <v>1</v>
      </c>
      <c r="B28" s="26"/>
      <c r="C28" s="29"/>
      <c r="D28" s="4"/>
      <c r="E28" s="5"/>
      <c r="F28" s="27">
        <f>ROUND((DAYS360(D28,E28)/180)*0.15,2)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2">
        <v>2</v>
      </c>
      <c r="B29" s="26"/>
      <c r="C29" s="26"/>
      <c r="D29" s="4"/>
      <c r="E29" s="5"/>
      <c r="F29" s="27">
        <f t="shared" ref="F29:F37" si="1">ROUND((DAYS360(D29,E29)/180)*0.15,2)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2">
        <v>3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2">
        <v>4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2">
        <v>5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2">
        <v>6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2">
        <v>7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2">
        <v>8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2">
        <v>9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ht="15.75" thickBot="1" x14ac:dyDescent="0.3">
      <c r="A37" s="12">
        <v>10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5"/>
      <c r="B38" s="16"/>
      <c r="C38" s="16"/>
      <c r="D38" s="85" t="s">
        <v>12</v>
      </c>
      <c r="E38" s="86"/>
      <c r="F38" s="28">
        <f>SUM(F28:F37)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24.95" customHeight="1" x14ac:dyDescent="0.25">
      <c r="A39" s="8"/>
      <c r="B39" s="24"/>
      <c r="C39" s="24"/>
      <c r="D39" s="2"/>
      <c r="E39" s="2"/>
      <c r="F39" s="2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15" customHeight="1" x14ac:dyDescent="0.25">
      <c r="A40" s="76" t="s">
        <v>22</v>
      </c>
      <c r="B40" s="77"/>
      <c r="C40" s="77"/>
      <c r="D40" s="78" t="s">
        <v>52</v>
      </c>
      <c r="E40" s="78"/>
      <c r="F40" s="7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22.5" x14ac:dyDescent="0.25">
      <c r="A41" s="40" t="s">
        <v>3</v>
      </c>
      <c r="B41" s="40" t="s">
        <v>4</v>
      </c>
      <c r="C41" s="40" t="s">
        <v>5</v>
      </c>
      <c r="D41" s="40" t="s">
        <v>6</v>
      </c>
      <c r="E41" s="40" t="s">
        <v>7</v>
      </c>
      <c r="F41" s="40" t="s">
        <v>13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x14ac:dyDescent="0.25">
      <c r="A42" s="12">
        <v>1</v>
      </c>
      <c r="B42" s="26"/>
      <c r="C42" s="29"/>
      <c r="D42" s="4"/>
      <c r="E42" s="5"/>
      <c r="F42" s="27">
        <f>ROUND((DAYS360(D42,E42)/180)*0.1,2)</f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25">
      <c r="A43" s="12">
        <v>2</v>
      </c>
      <c r="B43" s="26"/>
      <c r="C43" s="26"/>
      <c r="D43" s="4"/>
      <c r="E43" s="5"/>
      <c r="F43" s="27">
        <f t="shared" ref="F43:F51" si="2">ROUND((DAYS360(D43,E43)/180)*0.1,2)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25">
      <c r="A44" s="12">
        <v>3</v>
      </c>
      <c r="B44" s="26"/>
      <c r="C44" s="26"/>
      <c r="D44" s="4"/>
      <c r="E44" s="5"/>
      <c r="F44" s="27">
        <f t="shared" si="2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25">
      <c r="A45" s="12">
        <v>4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25">
      <c r="A46" s="12">
        <v>5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25">
      <c r="A47" s="12">
        <v>6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25">
      <c r="A48" s="12">
        <v>7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25">
      <c r="A49" s="12">
        <v>8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25">
      <c r="A50" s="12">
        <v>9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ht="15.75" thickBot="1" x14ac:dyDescent="0.3">
      <c r="A51" s="12">
        <v>10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ht="15.75" thickBot="1" x14ac:dyDescent="0.3">
      <c r="A52" s="15"/>
      <c r="B52" s="16"/>
      <c r="C52" s="16"/>
      <c r="D52" s="85" t="s">
        <v>12</v>
      </c>
      <c r="E52" s="86"/>
      <c r="F52" s="28">
        <f>SUM(F42:F51)</f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ht="15.75" thickBot="1" x14ac:dyDescent="0.3">
      <c r="A53" s="25"/>
      <c r="B53" s="6"/>
      <c r="C53" s="6"/>
      <c r="D53" s="6"/>
      <c r="E53" s="7"/>
      <c r="F53" s="11">
        <f>F38+F52</f>
        <v>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</row>
    <row r="54" spans="1:409" ht="23.25" customHeight="1" thickBot="1" x14ac:dyDescent="0.3">
      <c r="A54" s="69" t="s">
        <v>46</v>
      </c>
      <c r="B54" s="70"/>
      <c r="C54" s="70"/>
      <c r="D54" s="70"/>
      <c r="E54" s="71"/>
      <c r="F54" s="45">
        <f>IF(F53&gt;4,4,F53)</f>
        <v>0</v>
      </c>
    </row>
    <row r="57" spans="1:409" ht="30.75" customHeight="1" x14ac:dyDescent="0.25">
      <c r="A57" s="73" t="s">
        <v>24</v>
      </c>
      <c r="B57" s="74"/>
      <c r="C57" s="74"/>
      <c r="D57" s="74"/>
      <c r="E57" s="74"/>
      <c r="F57" s="74"/>
      <c r="G57" s="74"/>
      <c r="H57" s="7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</row>
    <row r="58" spans="1:409" ht="22.5" x14ac:dyDescent="0.25">
      <c r="A58" s="3" t="s">
        <v>3</v>
      </c>
      <c r="B58" s="97" t="s">
        <v>10</v>
      </c>
      <c r="C58" s="97"/>
      <c r="D58" s="39" t="s">
        <v>11</v>
      </c>
      <c r="E58" s="39" t="s">
        <v>53</v>
      </c>
      <c r="F58" s="41" t="s">
        <v>19</v>
      </c>
      <c r="G58" s="41" t="s">
        <v>14</v>
      </c>
      <c r="H58" s="41" t="s">
        <v>15</v>
      </c>
      <c r="I58" s="42" t="s">
        <v>16</v>
      </c>
    </row>
    <row r="59" spans="1:409" x14ac:dyDescent="0.25">
      <c r="A59" s="12">
        <v>1</v>
      </c>
      <c r="B59" s="80"/>
      <c r="C59" s="80"/>
      <c r="D59" s="49"/>
      <c r="E59" s="31" t="str">
        <f>IF(AND(D59&gt;0,D59&lt;12),0.1,"")</f>
        <v/>
      </c>
      <c r="F59" s="31" t="str">
        <f>IF(AND(D59&gt;=12,D59&lt;=40),0.2,"")</f>
        <v/>
      </c>
      <c r="G59" s="31" t="str">
        <f>IF(AND(D59&gt;=41,D59&lt;=100),0.4,"")</f>
        <v/>
      </c>
      <c r="H59" s="31" t="str">
        <f>IF(AND(D59&gt;=101,D59&lt;=200),0.6,"")</f>
        <v/>
      </c>
      <c r="I59" s="31" t="str">
        <f>IF(D59&gt;=201,0.75,"")</f>
        <v/>
      </c>
    </row>
    <row r="60" spans="1:409" x14ac:dyDescent="0.25">
      <c r="A60" s="12">
        <v>2</v>
      </c>
      <c r="B60" s="80"/>
      <c r="C60" s="80"/>
      <c r="D60" s="49"/>
      <c r="E60" s="31" t="str">
        <f t="shared" ref="E60:E68" si="3">IF(AND(D60&gt;0,D60&lt;12),0.1,"")</f>
        <v/>
      </c>
      <c r="F60" s="31" t="str">
        <f>IF(AND(D60&gt;=12,D60&lt;=40),0.2,"")</f>
        <v/>
      </c>
      <c r="G60" s="31" t="str">
        <f>IF(AND(D60&gt;=41,D60&lt;=100),0.4,"")</f>
        <v/>
      </c>
      <c r="H60" s="31" t="str">
        <f>IF(AND(D60&gt;=101,D60&lt;=200),0.6,"")</f>
        <v/>
      </c>
      <c r="I60" s="31" t="str">
        <f>IF(D60&gt;=201,0.75,"")</f>
        <v/>
      </c>
    </row>
    <row r="61" spans="1:409" x14ac:dyDescent="0.25">
      <c r="A61" s="12">
        <v>3</v>
      </c>
      <c r="B61" s="80"/>
      <c r="C61" s="80"/>
      <c r="D61" s="49"/>
      <c r="E61" s="31" t="str">
        <f t="shared" si="3"/>
        <v/>
      </c>
      <c r="F61" s="31" t="str">
        <f>IF(AND(D61&gt;=12,D61&lt;=40),0.2,"")</f>
        <v/>
      </c>
      <c r="G61" s="31" t="str">
        <f>IF(AND(D61&gt;=41,D61&lt;=100),0.4,"")</f>
        <v/>
      </c>
      <c r="H61" s="31" t="str">
        <f>IF(AND(D61&gt;=101,D61&lt;=200),0.6,"")</f>
        <v/>
      </c>
      <c r="I61" s="31" t="str">
        <f>IF(D61&gt;=201,0.75,"")</f>
        <v/>
      </c>
    </row>
    <row r="62" spans="1:409" x14ac:dyDescent="0.25">
      <c r="A62" s="12">
        <v>4</v>
      </c>
      <c r="B62" s="80"/>
      <c r="C62" s="80"/>
      <c r="D62" s="49"/>
      <c r="E62" s="31" t="str">
        <f t="shared" si="3"/>
        <v/>
      </c>
      <c r="F62" s="31" t="str">
        <f>IF(AND(D62&gt;=12,D62&lt;=40),0.2,"")</f>
        <v/>
      </c>
      <c r="G62" s="31" t="str">
        <f>IF(AND(D62&gt;=41,D62&lt;=100),0.4,"")</f>
        <v/>
      </c>
      <c r="H62" s="31" t="str">
        <f>IF(AND(D62&gt;=101,D62&lt;=200),0.6,"")</f>
        <v/>
      </c>
      <c r="I62" s="31" t="str">
        <f>IF(D62&gt;=201,0.75,"")</f>
        <v/>
      </c>
    </row>
    <row r="63" spans="1:409" x14ac:dyDescent="0.25">
      <c r="A63" s="12">
        <v>5</v>
      </c>
      <c r="B63" s="80"/>
      <c r="C63" s="80"/>
      <c r="D63" s="49"/>
      <c r="E63" s="31" t="str">
        <f t="shared" si="3"/>
        <v/>
      </c>
      <c r="F63" s="31" t="str">
        <f>IF(AND(D63&gt;=12,D63&lt;=40),0.2,"")</f>
        <v/>
      </c>
      <c r="G63" s="31" t="str">
        <f>IF(AND(D63&gt;=41,D63&lt;=100),0.4,"")</f>
        <v/>
      </c>
      <c r="H63" s="31" t="str">
        <f>IF(AND(D63&gt;=101,D63&lt;=200),0.6,"")</f>
        <v/>
      </c>
      <c r="I63" s="31" t="str">
        <f>IF(D63&gt;=201,0.75,"")</f>
        <v/>
      </c>
    </row>
    <row r="64" spans="1:409" x14ac:dyDescent="0.25">
      <c r="A64" s="12">
        <v>6</v>
      </c>
      <c r="B64" s="80"/>
      <c r="C64" s="80"/>
      <c r="D64" s="49"/>
      <c r="E64" s="31" t="str">
        <f t="shared" si="3"/>
        <v/>
      </c>
      <c r="F64" s="31" t="str">
        <f>IF(AND(D64&gt;=12,D64&lt;=40),0.2,"")</f>
        <v/>
      </c>
      <c r="G64" s="31" t="str">
        <f>IF(AND(D64&gt;=41,D64&lt;=100),0.4,"")</f>
        <v/>
      </c>
      <c r="H64" s="31" t="str">
        <f>IF(AND(D64&gt;=101,D64&lt;=200),0.6,"")</f>
        <v/>
      </c>
      <c r="I64" s="31" t="str">
        <f>IF(D64&gt;=201,0.75,"")</f>
        <v/>
      </c>
    </row>
    <row r="65" spans="1:10" x14ac:dyDescent="0.25">
      <c r="A65" s="12">
        <v>7</v>
      </c>
      <c r="B65" s="80"/>
      <c r="C65" s="80"/>
      <c r="D65" s="49"/>
      <c r="E65" s="31" t="str">
        <f t="shared" si="3"/>
        <v/>
      </c>
      <c r="F65" s="31" t="str">
        <f>IF(AND(D65&gt;=12,D65&lt;=40),0.2,"")</f>
        <v/>
      </c>
      <c r="G65" s="31" t="str">
        <f>IF(AND(D65&gt;=41,D65&lt;=100),0.4,"")</f>
        <v/>
      </c>
      <c r="H65" s="31" t="str">
        <f>IF(AND(D65&gt;=101,D65&lt;=200),0.6,"")</f>
        <v/>
      </c>
      <c r="I65" s="31" t="str">
        <f>IF(D65&gt;=201,0.75,"")</f>
        <v/>
      </c>
    </row>
    <row r="66" spans="1:10" x14ac:dyDescent="0.25">
      <c r="A66" s="12">
        <v>8</v>
      </c>
      <c r="B66" s="80"/>
      <c r="C66" s="80"/>
      <c r="D66" s="49"/>
      <c r="E66" s="31" t="str">
        <f t="shared" si="3"/>
        <v/>
      </c>
      <c r="F66" s="31" t="str">
        <f>IF(AND(D66&gt;=12,D66&lt;=40),0.2,"")</f>
        <v/>
      </c>
      <c r="G66" s="31" t="str">
        <f>IF(AND(D66&gt;=41,D66&lt;=100),0.4,"")</f>
        <v/>
      </c>
      <c r="H66" s="31" t="str">
        <f>IF(AND(D66&gt;=101,D66&lt;=200),0.6,"")</f>
        <v/>
      </c>
      <c r="I66" s="31" t="str">
        <f>IF(D66&gt;=201,0.75,"")</f>
        <v/>
      </c>
    </row>
    <row r="67" spans="1:10" x14ac:dyDescent="0.25">
      <c r="A67" s="12">
        <v>9</v>
      </c>
      <c r="B67" s="80"/>
      <c r="C67" s="80"/>
      <c r="D67" s="49"/>
      <c r="E67" s="31" t="str">
        <f t="shared" si="3"/>
        <v/>
      </c>
      <c r="F67" s="31" t="str">
        <f>IF(AND(D67&gt;=12,D67&lt;=40),0.2,"")</f>
        <v/>
      </c>
      <c r="G67" s="31" t="str">
        <f>IF(AND(D67&gt;=41,D67&lt;=100),0.4,"")</f>
        <v/>
      </c>
      <c r="H67" s="31" t="str">
        <f>IF(AND(D67&gt;=101,D67&lt;=200),0.6,"")</f>
        <v/>
      </c>
      <c r="I67" s="31" t="str">
        <f>IF(D67&gt;=201,0.75,"")</f>
        <v/>
      </c>
    </row>
    <row r="68" spans="1:10" x14ac:dyDescent="0.25">
      <c r="A68" s="12">
        <v>10</v>
      </c>
      <c r="B68" s="80"/>
      <c r="C68" s="80"/>
      <c r="D68" s="49"/>
      <c r="E68" s="31" t="str">
        <f t="shared" si="3"/>
        <v/>
      </c>
      <c r="F68" s="31" t="str">
        <f>IF(AND(D68&gt;=12,D68&lt;=40),0.2,"")</f>
        <v/>
      </c>
      <c r="G68" s="31" t="str">
        <f>IF(AND(D68&gt;=41,D68&lt;=100),0.4,"")</f>
        <v/>
      </c>
      <c r="H68" s="31" t="str">
        <f>IF(AND(D68&gt;=101,D68&lt;=200),0.6,"")</f>
        <v/>
      </c>
      <c r="I68" s="31" t="str">
        <f>IF(D68&gt;=201,0.75,"")</f>
        <v/>
      </c>
    </row>
    <row r="69" spans="1:10" ht="15" customHeight="1" x14ac:dyDescent="0.25">
      <c r="A69" s="17"/>
      <c r="B69" s="18"/>
      <c r="C69" s="18"/>
      <c r="E69" s="35">
        <f>SUM(E59:E68)</f>
        <v>0</v>
      </c>
      <c r="F69" s="35">
        <f>SUM(F59:F68)</f>
        <v>0</v>
      </c>
      <c r="G69" s="36">
        <f>SUM(G59:G68)</f>
        <v>0</v>
      </c>
      <c r="H69" s="36">
        <f>SUM(H59:H68)</f>
        <v>0</v>
      </c>
      <c r="I69" s="36">
        <f>SUM(I59:I68)</f>
        <v>0</v>
      </c>
    </row>
    <row r="70" spans="1:10" ht="15.75" thickBot="1" x14ac:dyDescent="0.3">
      <c r="A70" s="95"/>
      <c r="B70" s="96"/>
      <c r="C70" s="96"/>
      <c r="D70" s="96"/>
      <c r="E70" s="94">
        <f>F69+G69+H69+I69</f>
        <v>0</v>
      </c>
      <c r="F70" s="94"/>
      <c r="G70" s="94"/>
      <c r="H70" s="94"/>
    </row>
    <row r="71" spans="1:10" ht="23.25" customHeight="1" thickBot="1" x14ac:dyDescent="0.3">
      <c r="A71" s="69" t="s">
        <v>23</v>
      </c>
      <c r="B71" s="70"/>
      <c r="C71" s="70"/>
      <c r="D71" s="70"/>
      <c r="E71" s="71"/>
      <c r="F71" s="53">
        <f>IF(E70&gt;2,2,E70)</f>
        <v>0</v>
      </c>
      <c r="G71" s="54"/>
      <c r="H71" s="54"/>
    </row>
    <row r="72" spans="1:10" x14ac:dyDescent="0.25">
      <c r="A72" s="8"/>
      <c r="B72" s="24"/>
      <c r="C72" s="24"/>
      <c r="D72" s="24"/>
      <c r="E72" s="24"/>
      <c r="F72" s="24"/>
      <c r="G72" s="24"/>
    </row>
    <row r="73" spans="1:10" ht="35.25" customHeight="1" x14ac:dyDescent="0.25">
      <c r="A73" s="73" t="s">
        <v>48</v>
      </c>
      <c r="B73" s="74"/>
      <c r="C73" s="74"/>
      <c r="D73" s="74"/>
      <c r="E73" s="74"/>
      <c r="F73" s="75"/>
      <c r="G73" s="114"/>
      <c r="H73" s="61"/>
      <c r="I73" s="62"/>
      <c r="J73" s="62"/>
    </row>
    <row r="74" spans="1:10" x14ac:dyDescent="0.25">
      <c r="A74" s="87" t="s">
        <v>33</v>
      </c>
      <c r="B74" s="88"/>
      <c r="C74" s="88"/>
      <c r="D74" s="89"/>
      <c r="E74" s="43" t="s">
        <v>8</v>
      </c>
      <c r="F74" s="44" t="s">
        <v>18</v>
      </c>
      <c r="G74" s="62"/>
      <c r="H74" s="10" t="s">
        <v>27</v>
      </c>
      <c r="I74" s="10" t="s">
        <v>28</v>
      </c>
      <c r="J74" s="10" t="s">
        <v>29</v>
      </c>
    </row>
    <row r="75" spans="1:10" x14ac:dyDescent="0.25">
      <c r="A75" s="12">
        <v>1</v>
      </c>
      <c r="B75" s="80"/>
      <c r="C75" s="80"/>
      <c r="D75" s="80"/>
      <c r="E75" s="47"/>
      <c r="F75" s="27" t="str">
        <f>IF(E75&lt;&gt;"",INDEX(T_barem_titulacio,MATCH(E75,L_titulacio,0),3),"")</f>
        <v/>
      </c>
      <c r="G75" s="62"/>
      <c r="H75" s="10" t="s">
        <v>26</v>
      </c>
      <c r="I75" s="10" t="s">
        <v>30</v>
      </c>
      <c r="J75" s="10">
        <v>1.5</v>
      </c>
    </row>
    <row r="76" spans="1:10" x14ac:dyDescent="0.25">
      <c r="A76" s="12">
        <v>2</v>
      </c>
      <c r="B76" s="80"/>
      <c r="C76" s="80"/>
      <c r="D76" s="80"/>
      <c r="E76" s="47"/>
      <c r="F76" s="27" t="str">
        <f>IF(E76&lt;&gt;"",INDEX(T_barem_titulacio,MATCH(E76,L_titulacio,0),3),"")</f>
        <v/>
      </c>
      <c r="G76" s="62"/>
      <c r="H76" s="10" t="s">
        <v>9</v>
      </c>
      <c r="I76" s="10" t="s">
        <v>30</v>
      </c>
      <c r="J76" s="10">
        <v>0.75</v>
      </c>
    </row>
    <row r="77" spans="1:10" ht="15.75" thickBot="1" x14ac:dyDescent="0.3">
      <c r="A77" s="37"/>
      <c r="B77" s="38"/>
      <c r="C77" s="38"/>
      <c r="D77" s="38"/>
      <c r="E77" s="38"/>
      <c r="F77" s="48">
        <f>SUM(F74:F76)</f>
        <v>0</v>
      </c>
      <c r="H77" s="10" t="s">
        <v>32</v>
      </c>
      <c r="I77" s="10" t="s">
        <v>31</v>
      </c>
      <c r="J77" s="10">
        <v>0.5</v>
      </c>
    </row>
    <row r="78" spans="1:10" ht="23.25" customHeight="1" thickBot="1" x14ac:dyDescent="0.3">
      <c r="A78" s="69" t="s">
        <v>17</v>
      </c>
      <c r="B78" s="70"/>
      <c r="C78" s="70"/>
      <c r="D78" s="70"/>
      <c r="E78" s="71"/>
      <c r="F78" s="46">
        <f>IF(F77&gt;1.5,1.5,F77)</f>
        <v>0</v>
      </c>
      <c r="H78" s="1"/>
    </row>
    <row r="79" spans="1:10" x14ac:dyDescent="0.25">
      <c r="A79" s="13"/>
      <c r="B79" s="13"/>
      <c r="C79" s="13"/>
      <c r="D79" s="13"/>
      <c r="E79" s="14"/>
      <c r="F79" s="14"/>
    </row>
    <row r="80" spans="1:10" ht="15.75" thickBot="1" x14ac:dyDescent="0.3">
      <c r="A80" s="32"/>
      <c r="B80" s="33"/>
      <c r="C80" s="33"/>
      <c r="D80" s="33"/>
      <c r="E80" s="30"/>
      <c r="F80" s="30"/>
    </row>
    <row r="81" spans="1:6" ht="37.5" customHeight="1" thickBot="1" x14ac:dyDescent="0.3">
      <c r="A81" s="81" t="s">
        <v>25</v>
      </c>
      <c r="B81" s="82"/>
      <c r="C81" s="82"/>
      <c r="D81" s="82"/>
      <c r="E81" s="83"/>
      <c r="F81" s="60">
        <f>F54+F71+F78</f>
        <v>0</v>
      </c>
    </row>
  </sheetData>
  <protectedRanges>
    <protectedRange sqref="A4:F4" name="Rango1"/>
  </protectedRanges>
  <mergeCells count="39">
    <mergeCell ref="A1:F1"/>
    <mergeCell ref="D38:E38"/>
    <mergeCell ref="D52:E52"/>
    <mergeCell ref="A74:D74"/>
    <mergeCell ref="A6:C6"/>
    <mergeCell ref="A7:D7"/>
    <mergeCell ref="A71:E71"/>
    <mergeCell ref="A57:H57"/>
    <mergeCell ref="E70:H70"/>
    <mergeCell ref="A70:D70"/>
    <mergeCell ref="B58:C58"/>
    <mergeCell ref="B59:C59"/>
    <mergeCell ref="B60:C60"/>
    <mergeCell ref="B61:C61"/>
    <mergeCell ref="B62:C62"/>
    <mergeCell ref="E7:F7"/>
    <mergeCell ref="B68:C68"/>
    <mergeCell ref="A78:E78"/>
    <mergeCell ref="A81:E81"/>
    <mergeCell ref="A73:F73"/>
    <mergeCell ref="B75:D75"/>
    <mergeCell ref="B76:D76"/>
    <mergeCell ref="B63:C63"/>
    <mergeCell ref="B64:C64"/>
    <mergeCell ref="B65:C65"/>
    <mergeCell ref="B66:C66"/>
    <mergeCell ref="B67:C67"/>
    <mergeCell ref="A4:F4"/>
    <mergeCell ref="E6:F6"/>
    <mergeCell ref="A54:E54"/>
    <mergeCell ref="A8:F8"/>
    <mergeCell ref="A10:F10"/>
    <mergeCell ref="A26:C26"/>
    <mergeCell ref="D26:F26"/>
    <mergeCell ref="A40:C40"/>
    <mergeCell ref="D40:F40"/>
    <mergeCell ref="A12:C12"/>
    <mergeCell ref="D12:F12"/>
    <mergeCell ref="D24:E24"/>
  </mergeCells>
  <dataValidations count="1">
    <dataValidation type="list" allowBlank="1" showInputMessage="1" showErrorMessage="1" sqref="E75:E76" xr:uid="{00000000-0002-0000-0000-000000000000}">
      <formula1>$H$75:$H$76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"/>
  <sheetViews>
    <sheetView workbookViewId="0">
      <selection activeCell="J16" sqref="J16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3" max="13" width="21.85546875" customWidth="1"/>
  </cols>
  <sheetData>
    <row r="1" spans="1:15" ht="15.75" customHeight="1" x14ac:dyDescent="0.25">
      <c r="A1" s="102" t="s">
        <v>39</v>
      </c>
      <c r="B1" s="102" t="s">
        <v>1</v>
      </c>
      <c r="C1" s="50" t="s">
        <v>34</v>
      </c>
      <c r="D1" s="50" t="s">
        <v>40</v>
      </c>
      <c r="E1" s="50" t="s">
        <v>35</v>
      </c>
      <c r="F1" s="104" t="s">
        <v>12</v>
      </c>
      <c r="G1" s="63" t="s">
        <v>54</v>
      </c>
      <c r="H1" s="51" t="s">
        <v>43</v>
      </c>
      <c r="I1" s="50" t="s">
        <v>36</v>
      </c>
      <c r="J1" s="50" t="s">
        <v>37</v>
      </c>
      <c r="K1" s="50" t="s">
        <v>38</v>
      </c>
      <c r="L1" s="104" t="s">
        <v>12</v>
      </c>
      <c r="M1" s="105" t="s">
        <v>41</v>
      </c>
      <c r="N1" s="100" t="s">
        <v>12</v>
      </c>
      <c r="O1" s="100" t="s">
        <v>44</v>
      </c>
    </row>
    <row r="2" spans="1:15" ht="26.25" customHeight="1" x14ac:dyDescent="0.25">
      <c r="A2" s="103"/>
      <c r="B2" s="103"/>
      <c r="C2" s="105" t="s">
        <v>21</v>
      </c>
      <c r="D2" s="105"/>
      <c r="E2" s="105"/>
      <c r="F2" s="104"/>
      <c r="G2" s="106" t="s">
        <v>24</v>
      </c>
      <c r="H2" s="107"/>
      <c r="I2" s="107"/>
      <c r="J2" s="107"/>
      <c r="K2" s="108"/>
      <c r="L2" s="104"/>
      <c r="M2" s="105"/>
      <c r="N2" s="101"/>
      <c r="O2" s="101"/>
    </row>
    <row r="3" spans="1:15" x14ac:dyDescent="0.25">
      <c r="A3" s="55">
        <f>'MÈRITS '!A7:B7</f>
        <v>0</v>
      </c>
      <c r="B3" s="56">
        <f>'MÈRITS '!E7</f>
        <v>0</v>
      </c>
      <c r="C3" s="57">
        <f>'MÈRITS '!F24</f>
        <v>0</v>
      </c>
      <c r="D3" s="57">
        <f>'MÈRITS '!F38</f>
        <v>0</v>
      </c>
      <c r="E3" s="57">
        <f>'MÈRITS '!F52</f>
        <v>0</v>
      </c>
      <c r="F3" s="58">
        <f>'MÈRITS '!F54</f>
        <v>0</v>
      </c>
      <c r="G3" s="59">
        <f>'MÈRITS '!E69</f>
        <v>0</v>
      </c>
      <c r="H3" s="59">
        <f>'MÈRITS '!F69</f>
        <v>0</v>
      </c>
      <c r="I3" s="59">
        <f>'MÈRITS '!G69</f>
        <v>0</v>
      </c>
      <c r="J3" s="59">
        <f>'MÈRITS '!H69</f>
        <v>0</v>
      </c>
      <c r="K3" s="59">
        <f>'MÈRITS '!I69</f>
        <v>0</v>
      </c>
      <c r="L3" s="58">
        <f>'MÈRITS '!F71</f>
        <v>0</v>
      </c>
      <c r="M3" s="58">
        <f>'MÈRITS '!F78</f>
        <v>0</v>
      </c>
      <c r="N3" s="58">
        <f>M3+L3+F3</f>
        <v>0</v>
      </c>
      <c r="O3" s="58">
        <f>'MÈRITS '!F81</f>
        <v>0</v>
      </c>
    </row>
  </sheetData>
  <sheetProtection algorithmName="SHA-512" hashValue="3X1cAKzzxNdYlLa0Nnqpv/CPlj3a0u2bWmbGIAwGQGCUOnFmm9j5ReVpUaKepBpIaBb4OzHuYEl11QtGxoQfeA==" saltValue="6OwDoY04HJzkbOpk+wutxw==" spinCount="100000" sheet="1" objects="1" scenarios="1"/>
  <mergeCells count="9">
    <mergeCell ref="N1:N2"/>
    <mergeCell ref="O1:O2"/>
    <mergeCell ref="A1:A2"/>
    <mergeCell ref="B1:B2"/>
    <mergeCell ref="F1:F2"/>
    <mergeCell ref="L1:L2"/>
    <mergeCell ref="M1:M2"/>
    <mergeCell ref="C2:E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Ester Meseguer Salinas</cp:lastModifiedBy>
  <dcterms:created xsi:type="dcterms:W3CDTF">2019-02-03T17:32:26Z</dcterms:created>
  <dcterms:modified xsi:type="dcterms:W3CDTF">2023-07-27T10:04:21Z</dcterms:modified>
</cp:coreProperties>
</file>